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_002\OneDrive\Документы\Паспорт ТГ\"/>
    </mc:Choice>
  </mc:AlternateContent>
  <bookViews>
    <workbookView xWindow="0" yWindow="0" windowWidth="20490" windowHeight="8940" tabRatio="731"/>
  </bookViews>
  <sheets>
    <sheet name="ТГ" sheetId="1" r:id="rId1"/>
    <sheet name="Фінпоказники" sheetId="23" r:id="rId2"/>
    <sheet name="Паспорт старий" sheetId="22" r:id="rId3"/>
    <sheet name="Старий Салтів" sheetId="6" r:id="rId4"/>
    <sheet name="Федорівка" sheetId="2" r:id="rId5"/>
    <sheet name="Шестакове" sheetId="3" r:id="rId6"/>
    <sheet name="Хотімля" sheetId="4" r:id="rId7"/>
    <sheet name="Перківка" sheetId="5" r:id="rId8"/>
    <sheet name="Молодова" sheetId="7" r:id="rId9"/>
    <sheet name="Кирилівка" sheetId="8" r:id="rId10"/>
    <sheet name="Погоріле" sheetId="9" r:id="rId11"/>
    <sheet name="Москалівка" sheetId="10" r:id="rId12"/>
    <sheet name="Зарічне" sheetId="11" r:id="rId13"/>
    <sheet name="Березники" sheetId="12" r:id="rId14"/>
    <sheet name="Металівка" sheetId="13" r:id="rId15"/>
    <sheet name="Широке" sheetId="14" r:id="rId16"/>
    <sheet name="Томахівка" sheetId="15" r:id="rId17"/>
    <sheet name="Середівка" sheetId="16" r:id="rId18"/>
    <sheet name="Радькове" sheetId="17" r:id="rId19"/>
    <sheet name="Вишневе" sheetId="18" r:id="rId20"/>
    <sheet name="Паськівка" sheetId="19" r:id="rId21"/>
    <sheet name="Дідівка" sheetId="20" r:id="rId22"/>
    <sheet name="Гонтарівка" sheetId="21" r:id="rId23"/>
  </sheets>
  <calcPr calcId="162913"/>
  <extLst>
    <ext uri="GoogleSheetsCustomDataVersion1">
      <go:sheetsCustomData xmlns:go="http://customooxmlschemas.google.com/" r:id="rId25" roundtripDataSignature="AMtx7mjOyiD5G1eJfgnwOiMz3ebA0p4Dyg=="/>
    </ext>
  </extLst>
</workbook>
</file>

<file path=xl/calcChain.xml><?xml version="1.0" encoding="utf-8"?>
<calcChain xmlns="http://schemas.openxmlformats.org/spreadsheetml/2006/main">
  <c r="E65" i="3" l="1"/>
  <c r="D65" i="3"/>
  <c r="E65" i="4"/>
  <c r="D65" i="4"/>
  <c r="E65" i="5"/>
  <c r="F6" i="5" s="1"/>
  <c r="D65" i="5"/>
  <c r="E65" i="7"/>
  <c r="F6" i="7" s="1"/>
  <c r="D65" i="7"/>
  <c r="E65" i="8"/>
  <c r="F6" i="8" s="1"/>
  <c r="D65" i="8"/>
  <c r="E65" i="9"/>
  <c r="D65" i="9"/>
  <c r="F6" i="9"/>
  <c r="E65" i="10"/>
  <c r="D65" i="10"/>
  <c r="E65" i="11"/>
  <c r="D65" i="11"/>
  <c r="E65" i="12"/>
  <c r="D65" i="12"/>
  <c r="E65" i="13"/>
  <c r="F6" i="13" s="1"/>
  <c r="D65" i="13"/>
  <c r="E65" i="14"/>
  <c r="F6" i="14" s="1"/>
  <c r="D65" i="14"/>
  <c r="E65" i="15"/>
  <c r="D65" i="15"/>
  <c r="E65" i="16"/>
  <c r="D65" i="16"/>
  <c r="E65" i="17"/>
  <c r="D65" i="17"/>
  <c r="E65" i="18"/>
  <c r="D65" i="18"/>
  <c r="F6" i="18" s="1"/>
  <c r="E65" i="19"/>
  <c r="D65" i="19"/>
  <c r="F6" i="19" s="1"/>
  <c r="E65" i="20"/>
  <c r="F6" i="20" s="1"/>
  <c r="D65" i="20"/>
  <c r="E65" i="21"/>
  <c r="D65" i="21"/>
  <c r="E9" i="21"/>
  <c r="G7" i="21"/>
  <c r="G8" i="21"/>
  <c r="G7" i="1"/>
  <c r="G8" i="1"/>
  <c r="G7" i="6"/>
  <c r="G8" i="6"/>
  <c r="G9" i="6"/>
  <c r="G6" i="6"/>
  <c r="F6" i="2"/>
  <c r="E65" i="2"/>
  <c r="D65" i="2"/>
  <c r="E65" i="6"/>
  <c r="D65" i="6"/>
  <c r="F6" i="3" l="1"/>
  <c r="F6" i="4"/>
  <c r="F6" i="10"/>
  <c r="F6" i="11"/>
  <c r="F6" i="12"/>
  <c r="F6" i="15"/>
  <c r="F6" i="16"/>
  <c r="F6" i="17"/>
  <c r="G6" i="2"/>
  <c r="G7" i="2"/>
  <c r="G8" i="2"/>
  <c r="G7" i="3"/>
  <c r="G8" i="3"/>
  <c r="G6" i="3"/>
  <c r="F9" i="3"/>
  <c r="G9" i="3" s="1"/>
  <c r="F73" i="1" l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G36" i="1" l="1"/>
  <c r="F36" i="1"/>
  <c r="E36" i="1"/>
  <c r="E35" i="1"/>
  <c r="E34" i="1"/>
  <c r="F29" i="23"/>
  <c r="E29" i="23"/>
  <c r="E17" i="1" l="1"/>
  <c r="E16" i="1"/>
  <c r="E15" i="1"/>
  <c r="E14" i="1"/>
  <c r="E42" i="1" l="1"/>
  <c r="E41" i="1"/>
  <c r="E40" i="1"/>
  <c r="E39" i="1"/>
  <c r="E38" i="1"/>
  <c r="F9" i="14" l="1"/>
  <c r="E9" i="14"/>
  <c r="F9" i="13"/>
  <c r="E9" i="13"/>
  <c r="F9" i="12"/>
  <c r="E9" i="12"/>
  <c r="F9" i="11"/>
  <c r="E9" i="11"/>
  <c r="F9" i="10"/>
  <c r="E9" i="10"/>
  <c r="E8" i="10"/>
  <c r="E7" i="10"/>
  <c r="F9" i="9"/>
  <c r="E9" i="9"/>
  <c r="F9" i="8"/>
  <c r="E9" i="8"/>
  <c r="E8" i="8"/>
  <c r="E7" i="8"/>
  <c r="F9" i="7"/>
  <c r="E9" i="7"/>
  <c r="E8" i="7"/>
  <c r="E7" i="7"/>
  <c r="F9" i="5"/>
  <c r="E9" i="5"/>
  <c r="F9" i="4"/>
  <c r="E9" i="4"/>
  <c r="E9" i="3"/>
  <c r="E8" i="3"/>
  <c r="E7" i="3"/>
  <c r="F9" i="2" l="1"/>
  <c r="G9" i="2" s="1"/>
  <c r="E9" i="2"/>
  <c r="E7" i="2"/>
  <c r="E9" i="6"/>
  <c r="F8" i="6"/>
  <c r="E8" i="6"/>
  <c r="E7" i="6"/>
  <c r="F7" i="6"/>
  <c r="F6" i="6"/>
  <c r="G12" i="1"/>
  <c r="F9" i="6" l="1"/>
  <c r="G6" i="8"/>
  <c r="F59" i="1"/>
  <c r="E59" i="1"/>
  <c r="F58" i="1"/>
  <c r="E58" i="1"/>
  <c r="F56" i="1"/>
  <c r="E56" i="1"/>
  <c r="F55" i="1"/>
  <c r="E55" i="1"/>
  <c r="D75" i="1"/>
  <c r="E75" i="1"/>
  <c r="G56" i="1" l="1"/>
  <c r="G55" i="1"/>
  <c r="F45" i="1"/>
  <c r="F46" i="1"/>
  <c r="F47" i="1"/>
  <c r="F48" i="1"/>
  <c r="F49" i="1"/>
  <c r="F50" i="1"/>
  <c r="F51" i="1"/>
  <c r="F52" i="1"/>
  <c r="F53" i="1"/>
  <c r="F57" i="1"/>
  <c r="E45" i="1"/>
  <c r="E46" i="1"/>
  <c r="E47" i="1"/>
  <c r="E48" i="1"/>
  <c r="E49" i="1"/>
  <c r="E50" i="1"/>
  <c r="E51" i="1"/>
  <c r="E52" i="1"/>
  <c r="E53" i="1"/>
  <c r="E57" i="1"/>
  <c r="E67" i="1"/>
  <c r="E68" i="1"/>
  <c r="E69" i="1"/>
  <c r="E70" i="1"/>
  <c r="E71" i="1"/>
  <c r="E72" i="1"/>
  <c r="E73" i="1"/>
  <c r="E74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D66" i="1"/>
  <c r="D67" i="1"/>
  <c r="D68" i="1"/>
  <c r="D69" i="1"/>
  <c r="D70" i="1"/>
  <c r="D71" i="1"/>
  <c r="D72" i="1"/>
  <c r="D73" i="1"/>
  <c r="D74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65" i="1"/>
  <c r="F7" i="1"/>
  <c r="F8" i="1"/>
  <c r="E7" i="1"/>
  <c r="E8" i="1"/>
  <c r="F72" i="1" l="1"/>
  <c r="F71" i="1"/>
  <c r="F67" i="1"/>
  <c r="F68" i="1"/>
  <c r="F69" i="1"/>
  <c r="F70" i="1"/>
  <c r="E9" i="1"/>
  <c r="G6" i="21"/>
  <c r="E65" i="1"/>
  <c r="F65" i="1" s="1"/>
  <c r="F6" i="21"/>
  <c r="F9" i="21" s="1"/>
  <c r="G9" i="21" s="1"/>
  <c r="F6" i="1"/>
  <c r="F39" i="1" s="1"/>
  <c r="G39" i="1" s="1"/>
  <c r="F9" i="1" l="1"/>
  <c r="G9" i="1" s="1"/>
  <c r="G6" i="1"/>
  <c r="F17" i="1"/>
  <c r="G17" i="1" s="1"/>
  <c r="F15" i="1"/>
  <c r="G15" i="1" s="1"/>
  <c r="F14" i="1"/>
  <c r="G14" i="1" s="1"/>
  <c r="F34" i="1"/>
  <c r="G34" i="1" s="1"/>
  <c r="F40" i="1"/>
  <c r="G40" i="1" s="1"/>
  <c r="F16" i="1"/>
  <c r="G16" i="1" s="1"/>
  <c r="F11" i="1"/>
  <c r="F10" i="1"/>
  <c r="F41" i="1"/>
  <c r="G41" i="1" s="1"/>
  <c r="F38" i="1"/>
  <c r="G38" i="1" s="1"/>
  <c r="F42" i="1"/>
  <c r="G42" i="1" s="1"/>
  <c r="F35" i="1"/>
  <c r="G35" i="1" s="1"/>
  <c r="E66" i="1"/>
  <c r="F66" i="1" s="1"/>
</calcChain>
</file>

<file path=xl/sharedStrings.xml><?xml version="1.0" encoding="utf-8"?>
<sst xmlns="http://schemas.openxmlformats.org/spreadsheetml/2006/main" count="4961" uniqueCount="231">
  <si>
    <t xml:space="preserve">ОРІЄНТОВНИЙ ПЕРЕЛІК
показників соціально-економічного розвитку відповідно наказу 75  Мінрегіону </t>
  </si>
  <si>
    <t>Найменування показника</t>
  </si>
  <si>
    <t>Одиниця виміру</t>
  </si>
  <si>
    <t>Значення показника у попередньому році</t>
  </si>
  <si>
    <t>Значення показника у звітному році</t>
  </si>
  <si>
    <t>Звітний рік у відсотках до попереднього року</t>
  </si>
  <si>
    <t>I</t>
  </si>
  <si>
    <t>Демографічна ситуація</t>
  </si>
  <si>
    <t>Чисельність постійного населення</t>
  </si>
  <si>
    <t>осіб</t>
  </si>
  <si>
    <t>Чисельність постійного населення віком 16 - 59 років</t>
  </si>
  <si>
    <t>Кількість дітей віком до 16 років</t>
  </si>
  <si>
    <t>Демографічне навантаження на 1000 осіб працездатного віку</t>
  </si>
  <si>
    <t>%</t>
  </si>
  <si>
    <t>Природний приріст (скорочення) населення</t>
  </si>
  <si>
    <t>Загальний коефіцієнт вибуття сільського населення (на 1000 осіб наявного сільського населення)</t>
  </si>
  <si>
    <t>проміле</t>
  </si>
  <si>
    <t>Внутрішня міграція населення в межах населених пунктів об'єднаної територіальної громади</t>
  </si>
  <si>
    <t>II</t>
  </si>
  <si>
    <t>Економічна ефективність</t>
  </si>
  <si>
    <t>Обсяг капітальних інвестицій на 1 особу</t>
  </si>
  <si>
    <t>грн.</t>
  </si>
  <si>
    <t>8.1</t>
  </si>
  <si>
    <t>у тому числі за рахунок коштів державного бюджету</t>
  </si>
  <si>
    <t>8.2</t>
  </si>
  <si>
    <t>у тому числі за рахунок коштів обласного бюджету</t>
  </si>
  <si>
    <t>8.3</t>
  </si>
  <si>
    <t>у тому числі за рахунок коштів бюджету об'єднаної територіальної громади</t>
  </si>
  <si>
    <t>Кількість підприємств малого та середнього бізнесу на 1000 осіб наявного населення</t>
  </si>
  <si>
    <t>одиниць</t>
  </si>
  <si>
    <t>Кількість кооперативів на 1000 осіб наявного населення</t>
  </si>
  <si>
    <t>у тому числі:</t>
  </si>
  <si>
    <t>10.1</t>
  </si>
  <si>
    <t>обслуговуючих сільськогосподарських</t>
  </si>
  <si>
    <t>10.2</t>
  </si>
  <si>
    <t>виробничих сільськогосподарських</t>
  </si>
  <si>
    <t>10.3</t>
  </si>
  <si>
    <t>споживчих</t>
  </si>
  <si>
    <t>Протяжність побудованих у звітному році доріг з твердим покриттям місцевого значення</t>
  </si>
  <si>
    <t>км</t>
  </si>
  <si>
    <t>Кількість проектів регіонального розвитку, що реалізуються на території об'єднаної громади у тому числі за рахунок:</t>
  </si>
  <si>
    <t>12.1</t>
  </si>
  <si>
    <t>коштів державного фонду регіонального розвитку</t>
  </si>
  <si>
    <t>грн</t>
  </si>
  <si>
    <t>12.2</t>
  </si>
  <si>
    <t>коштів субвенцій з державного бюджету місцевим бюджетам на формування інфраструктури об'єднаних територіальних громад</t>
  </si>
  <si>
    <t>12.3</t>
  </si>
  <si>
    <t>інших джерел</t>
  </si>
  <si>
    <t>Обсяг фінансування проектів регіонального розвитку, що реалізуються на території об'єднаної громади</t>
  </si>
  <si>
    <t>13.1</t>
  </si>
  <si>
    <t>за рахунок державного бюджету</t>
  </si>
  <si>
    <t>13.2</t>
  </si>
  <si>
    <t>за рахунок місцевого бюджету</t>
  </si>
  <si>
    <t>13.3</t>
  </si>
  <si>
    <t>за рахунок інших джерел</t>
  </si>
  <si>
    <t>III</t>
  </si>
  <si>
    <t>Фінансова самодостатність</t>
  </si>
  <si>
    <t>Доходи загального фонду бюджету об'єднаної територіальної громади (без трансфертів) на 1 особу</t>
  </si>
  <si>
    <t>Капітальні видатки бюджету об'єднаної територіальної громади (без трансфертів) на 1 особу</t>
  </si>
  <si>
    <t>Частка базової дотації в доходах загального фонду бюджету об'єднаної територіальної громади (без урахування субвенцій)</t>
  </si>
  <si>
    <t>Частка видатків бюджету розвитку в загальному обсязі видатків об'єднаної територіальної громади (без урахування власних надходжень бюджетних установ)</t>
  </si>
  <si>
    <t>Обсяг надходжень до бюджету об'єднаної територіальної громади від сплати податку на доходи фізичних осіб на 1 особу</t>
  </si>
  <si>
    <t>Обсяг надходжень до бюджету об'єднаної територіальної громади від плати за землю на 1 особу</t>
  </si>
  <si>
    <t>Обсяг надходжень до бюджету об'єднаної територіальної громади від сплати єдиного податку на 1 особу</t>
  </si>
  <si>
    <t>Обсяг надходжень до бюджету об'єднаної територіальної громади від сплати акцизного податку на 1 особу</t>
  </si>
  <si>
    <t>Обсяг надходжень до бюджету об'єднаної територіальної громади від сплати податку на нерухоме майно на 1 особу</t>
  </si>
  <si>
    <t>IV</t>
  </si>
  <si>
    <t>Якість та доступність публічних послуг</t>
  </si>
  <si>
    <t>Частка домогосподарств, що мають доступ до фіксованої широкосмугової мережі Інтернет, у загальній кількості домогосподарств об'єднаної територіальної громади</t>
  </si>
  <si>
    <t>Забезпеченість населення лікарями загальної практики - сімейними лікарями на 1000 осіб наявного населення на кінець року</t>
  </si>
  <si>
    <t>Середня наповнюваність групи дошкільного навчального закладу об'єднаної територіальної громади</t>
  </si>
  <si>
    <t>Частка дітей дошкільного віку охоплена дошкільними навчальними закладами, у загальній кількості дітей дошкільного віку</t>
  </si>
  <si>
    <t>Середня наповнюваність класів загальноосвітньої школи об'єднаної територіальної громади</t>
  </si>
  <si>
    <t>Частка дітей, для яких організовано підвезення до місця навчання і додому, у загальній кількості учнів, які того потребують</t>
  </si>
  <si>
    <t>Частка дітей, охоплених позашкільною освітою, у загальній кількості дітей шкільного віку</t>
  </si>
  <si>
    <t>Частка випускників загальноосвітніх навчальних закладів, які отримали за результатами зовнішнього незалежного оцінювання з іноземної мови 160 балів і вище, у загальній кількості учнів, що проходили тестування з іноземної мови</t>
  </si>
  <si>
    <t>Частка випускників загальноосвітніх навчальних закладів, які отримали за результатами зовнішнього незалежного оцінювання з української мови 160 балів і вище, у загальній кількості учнів, що проходили тестування з української мови</t>
  </si>
  <si>
    <t>Частка випускників загальноосвітніх навчальних закладів, які отримали за результатами зовнішнього незалежного оцінювання з математики 160 балів і вище, у загальній кількості учнів, що проходили тестування з математики</t>
  </si>
  <si>
    <t>V</t>
  </si>
  <si>
    <t>Створення комфортних умов для життя</t>
  </si>
  <si>
    <t>Частка домогосподарств, забезпечених централізованим водопостачанням, у загальній кількості домогосподарств об'єднаної територіальної громади</t>
  </si>
  <si>
    <t>Частка домогосподарств, забезпечених централізованим водовідведенням, у загальній кількості домогосподарств об'єднаної територіальної громади</t>
  </si>
  <si>
    <t>Частка домогосподарств, які уклали кредитні договори в рамках механізмів підтримки заходів з енергоефективності в житловому секторі за рахунок коштів державного бюджету (у тому числі із співфінансуванням з місцевих бюджетів), у загальній кількості домогосподарств об'єднаної територіальної громади</t>
  </si>
  <si>
    <t>Частка населених пунктів, у яких впроваджено роздільне збирання твердих побутових відходів, у загальній кількості населених пунктів об'єднаної територіальної громади</t>
  </si>
  <si>
    <t>Частка населених пунктів, які уклали договори з обслуговуючими організаціями на вивезення твердих побутових відходів, у загальній кількості населених пунктів об'єднаної територіальної громади</t>
  </si>
  <si>
    <t>ОРІЄНТОВНИЙ ПЕРЕЛІК
показників для формування гендерноорієнтованого паспорту Старосалтівської громади</t>
  </si>
  <si>
    <t>Чоловіки</t>
  </si>
  <si>
    <t>Жінки</t>
  </si>
  <si>
    <t xml:space="preserve">Кількість населення </t>
  </si>
  <si>
    <t>1.1</t>
  </si>
  <si>
    <t>0-6 років</t>
  </si>
  <si>
    <t>1.2</t>
  </si>
  <si>
    <t>7-16 років</t>
  </si>
  <si>
    <t>1.3</t>
  </si>
  <si>
    <t>17-35 років</t>
  </si>
  <si>
    <t>1.4</t>
  </si>
  <si>
    <t>36-60 років</t>
  </si>
  <si>
    <t>1.5</t>
  </si>
  <si>
    <t>60+ років</t>
  </si>
  <si>
    <t>Кількість новонароджених</t>
  </si>
  <si>
    <t>Кількість померлих</t>
  </si>
  <si>
    <t>Кількість вибулих, внаслідок еміграційних рухів</t>
  </si>
  <si>
    <t>Кількість прибулих, внаслідок еміграційних рухів</t>
  </si>
  <si>
    <t>Кількість дітей у сім'ях</t>
  </si>
  <si>
    <t>Кількість осіб на виборних посадах</t>
  </si>
  <si>
    <t>Чисельність кадрового складу виконавчих ОМС</t>
  </si>
  <si>
    <t>Особи на керівних посадах ОМС</t>
  </si>
  <si>
    <t>Кількість осіб у громадських формуваннях та організаціях</t>
  </si>
  <si>
    <t>Кількість осіб у дорадчих органах</t>
  </si>
  <si>
    <t>Кількість осіб в органах самоорганізації населення</t>
  </si>
  <si>
    <t xml:space="preserve">Кількість безробітних </t>
  </si>
  <si>
    <t>18-35</t>
  </si>
  <si>
    <t>35+</t>
  </si>
  <si>
    <t>Діти, які потребують дошкільної освіти</t>
  </si>
  <si>
    <t>Діти, які охоплені дошкільною освітою</t>
  </si>
  <si>
    <t>Діти, які потребують шкільної освіти</t>
  </si>
  <si>
    <t>Діти,які охоплені шкільною освітою</t>
  </si>
  <si>
    <t>Діти, які охоплені позашкільною освітою</t>
  </si>
  <si>
    <t>Працівники закладів дошкільної освіти</t>
  </si>
  <si>
    <t>Працівники закладів шкільної освіти</t>
  </si>
  <si>
    <t>Діти, які потребують інклюзивної освіти</t>
  </si>
  <si>
    <t>Діти, які охоплені інклюзивною освітою</t>
  </si>
  <si>
    <t>Дорослі, які охоплені освітою впродовж життя</t>
  </si>
  <si>
    <t>Люди з інвалідністю</t>
  </si>
  <si>
    <t>24.1</t>
  </si>
  <si>
    <t>Маломобільні</t>
  </si>
  <si>
    <t>24.2</t>
  </si>
  <si>
    <t>Потребують сторонньої допомоги</t>
  </si>
  <si>
    <t>24.3</t>
  </si>
  <si>
    <t>Інваліди по зору</t>
  </si>
  <si>
    <t>Діти з інвалідністю</t>
  </si>
  <si>
    <t>Люди пенсійного віку, які потребують соціальної допомоги в геріатричних установах</t>
  </si>
  <si>
    <t>Люди пенсійного віку, які перебувають у геріатричних установах</t>
  </si>
  <si>
    <t>Люди/сім'ї, які перебувають у складних життєвих обставинах</t>
  </si>
  <si>
    <t>28.1</t>
  </si>
  <si>
    <t>28.2</t>
  </si>
  <si>
    <t>28.3</t>
  </si>
  <si>
    <t>28.4</t>
  </si>
  <si>
    <t>28.5</t>
  </si>
  <si>
    <t>Діти-сиріти та діти, позбавлені батьківського піклування</t>
  </si>
  <si>
    <t>Працівники закладів, які надають соціальні послуги</t>
  </si>
  <si>
    <t xml:space="preserve">Люди, які отримують соціальні послуги </t>
  </si>
  <si>
    <t>31.1</t>
  </si>
  <si>
    <t>Допомога в приготуванні їжі (миття овочів, посуду, винесення сміття тощо)</t>
  </si>
  <si>
    <t>31.2</t>
  </si>
  <si>
    <t>Допомога в придбані та доставці товарів і медикаментів</t>
  </si>
  <si>
    <t>31.3</t>
  </si>
  <si>
    <t>Приготування їжі</t>
  </si>
  <si>
    <t>31.4</t>
  </si>
  <si>
    <t>Послуги перевезення між населеними пунктами</t>
  </si>
  <si>
    <t>Люди, які користуються послугами закладів культури, відпочинку і дозвілля (бібліотек, музеїв, театрів, клубів, культурно-розважальних центрів, будинків культури, літніх таборів тощо)</t>
  </si>
  <si>
    <t>Люди, які беруть участь у культурних заходах</t>
  </si>
  <si>
    <t>Люди, які беруть участь у художній самодіяльності</t>
  </si>
  <si>
    <t>34.1</t>
  </si>
  <si>
    <t>34.2</t>
  </si>
  <si>
    <t>34.3</t>
  </si>
  <si>
    <t>34.4</t>
  </si>
  <si>
    <t>34.5</t>
  </si>
  <si>
    <t>Працівники бібліотек/музеїв/театрів/закладів культури, відпочинку і дозвілля</t>
  </si>
  <si>
    <t>Люди, які постраждали від домашнього, гендерного та сексуального насильства</t>
  </si>
  <si>
    <t>36.1</t>
  </si>
  <si>
    <t>36.2</t>
  </si>
  <si>
    <t>36.3</t>
  </si>
  <si>
    <t>36.4</t>
  </si>
  <si>
    <t>36.5</t>
  </si>
  <si>
    <t>Внутрішньо переміщені особи</t>
  </si>
  <si>
    <t>37.1</t>
  </si>
  <si>
    <t>0-18 років</t>
  </si>
  <si>
    <t>37.2</t>
  </si>
  <si>
    <t>18+ років</t>
  </si>
  <si>
    <t>народилось 2</t>
  </si>
  <si>
    <t>вибуло 6 померло 7</t>
  </si>
  <si>
    <t>Середня наповнюваність класів загальноосвітньої школи об'єднаної територіальної громади  (школи)</t>
  </si>
  <si>
    <t>Кількість дітей у сім'ях (від 1 до 4 дітей)</t>
  </si>
  <si>
    <t>Значення показника у попередньому році (2019 р.)</t>
  </si>
  <si>
    <t>Значення показника у звітному році (2020 р.</t>
  </si>
  <si>
    <t>№ з/п</t>
  </si>
  <si>
    <t>Назва населеного пункту</t>
  </si>
  <si>
    <t>Кількість дворів</t>
  </si>
  <si>
    <t>Кількість населення</t>
  </si>
  <si>
    <t>В тому числі</t>
  </si>
  <si>
    <t>Дітей дошкільного віку</t>
  </si>
  <si>
    <t>Дітей шкільного віку</t>
  </si>
  <si>
    <t>Громадян пенсійного віку</t>
  </si>
  <si>
    <t>1.</t>
  </si>
  <si>
    <t>с. Гонтарівка</t>
  </si>
  <si>
    <t>2.</t>
  </si>
  <si>
    <t>с. Дідівка</t>
  </si>
  <si>
    <t>3.</t>
  </si>
  <si>
    <t>с. Паськівка</t>
  </si>
  <si>
    <t>4.</t>
  </si>
  <si>
    <t>с. Вишневе</t>
  </si>
  <si>
    <t>5.</t>
  </si>
  <si>
    <t>с. Радькове</t>
  </si>
  <si>
    <t>6.</t>
  </si>
  <si>
    <t>с. Середівка</t>
  </si>
  <si>
    <t>7.</t>
  </si>
  <si>
    <t>с. Томахівка</t>
  </si>
  <si>
    <t>8.</t>
  </si>
  <si>
    <t>с. Широке</t>
  </si>
  <si>
    <t>9.</t>
  </si>
  <si>
    <t>с. Молодова</t>
  </si>
  <si>
    <t>10.</t>
  </si>
  <si>
    <t>смт. Старий Салтів</t>
  </si>
  <si>
    <t>11.</t>
  </si>
  <si>
    <t>с. Березники</t>
  </si>
  <si>
    <t>12.</t>
  </si>
  <si>
    <t>с. Металівка</t>
  </si>
  <si>
    <t>13.</t>
  </si>
  <si>
    <t>с. Зарічне</t>
  </si>
  <si>
    <t>14.</t>
  </si>
  <si>
    <t>с. Хотімля</t>
  </si>
  <si>
    <t>15.</t>
  </si>
  <si>
    <t>с. Перківка</t>
  </si>
  <si>
    <t>16.</t>
  </si>
  <si>
    <t>с. Кирилівка</t>
  </si>
  <si>
    <t>17.</t>
  </si>
  <si>
    <t>с. Москалівка</t>
  </si>
  <si>
    <t>18.</t>
  </si>
  <si>
    <t>с. Погоріле</t>
  </si>
  <si>
    <t>19.</t>
  </si>
  <si>
    <t>с. Шестакове</t>
  </si>
  <si>
    <t>20.</t>
  </si>
  <si>
    <t>с. Федорівка</t>
  </si>
  <si>
    <t>ВСЬОГО:</t>
  </si>
  <si>
    <t>6. Демографічна ситуація на  території громади</t>
  </si>
  <si>
    <t xml:space="preserve">    За 2019  рік</t>
  </si>
  <si>
    <t>За 2020 рік</t>
  </si>
  <si>
    <t>Кількість народжених</t>
  </si>
  <si>
    <t>х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</si>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</sst>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Arial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0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center" wrapText="1"/>
    </xf>
    <xf numFmtId="0" fontId="4" fillId="0" borderId="0" xfId="0" applyFont="1"/>
    <xf numFmtId="0" fontId="1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wrapText="1"/>
    </xf>
    <xf numFmtId="9" fontId="1" fillId="0" borderId="7" xfId="0" applyNumberFormat="1" applyFont="1" applyBorder="1" applyAlignment="1">
      <alignment vertical="top" wrapText="1"/>
    </xf>
    <xf numFmtId="2" fontId="1" fillId="0" borderId="7" xfId="0" applyNumberFormat="1" applyFont="1" applyBorder="1" applyAlignment="1">
      <alignment vertical="top" wrapText="1"/>
    </xf>
    <xf numFmtId="0" fontId="1" fillId="0" borderId="9" xfId="0" applyFont="1" applyBorder="1" applyAlignment="1">
      <alignment horizontal="left"/>
    </xf>
    <xf numFmtId="0" fontId="1" fillId="0" borderId="9" xfId="0" applyFont="1" applyBorder="1"/>
    <xf numFmtId="0" fontId="1" fillId="0" borderId="9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1" fillId="0" borderId="8" xfId="0" applyFont="1" applyBorder="1"/>
    <xf numFmtId="2" fontId="1" fillId="0" borderId="7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top" wrapText="1"/>
    </xf>
    <xf numFmtId="0" fontId="8" fillId="0" borderId="8" xfId="0" applyFont="1" applyBorder="1" applyAlignment="1">
      <alignment vertical="center" wrapText="1"/>
    </xf>
    <xf numFmtId="49" fontId="8" fillId="0" borderId="8" xfId="0" applyNumberFormat="1" applyFont="1" applyBorder="1" applyAlignment="1">
      <alignment horizontal="center" vertical="top" wrapText="1"/>
    </xf>
    <xf numFmtId="49" fontId="8" fillId="0" borderId="8" xfId="0" applyNumberFormat="1" applyFont="1" applyBorder="1" applyAlignment="1">
      <alignment horizontal="center" vertical="center" wrapText="1"/>
    </xf>
    <xf numFmtId="0" fontId="0" fillId="0" borderId="0" xfId="0" applyAlignment="1"/>
    <xf numFmtId="0" fontId="8" fillId="0" borderId="8" xfId="0" applyFont="1" applyBorder="1" applyAlignment="1"/>
    <xf numFmtId="0" fontId="9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8" xfId="0" applyFont="1" applyBorder="1"/>
    <xf numFmtId="49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wrapText="1"/>
    </xf>
    <xf numFmtId="2" fontId="6" fillId="0" borderId="11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vertical="center" wrapText="1"/>
    </xf>
    <xf numFmtId="0" fontId="8" fillId="0" borderId="7" xfId="0" applyFont="1" applyBorder="1" applyAlignment="1">
      <alignment vertical="top" wrapText="1"/>
    </xf>
    <xf numFmtId="0" fontId="1" fillId="0" borderId="7" xfId="0" applyFont="1" applyBorder="1" applyAlignment="1"/>
    <xf numFmtId="9" fontId="1" fillId="0" borderId="7" xfId="1" applyFont="1" applyBorder="1" applyAlignment="1">
      <alignment vertical="top" wrapText="1"/>
    </xf>
    <xf numFmtId="9" fontId="8" fillId="0" borderId="8" xfId="1" applyFont="1" applyBorder="1" applyAlignment="1">
      <alignment vertical="top" wrapText="1"/>
    </xf>
    <xf numFmtId="164" fontId="1" fillId="0" borderId="7" xfId="1" applyNumberFormat="1" applyFont="1" applyFill="1" applyBorder="1" applyAlignment="1">
      <alignment vertical="top" wrapText="1"/>
    </xf>
    <xf numFmtId="2" fontId="8" fillId="0" borderId="7" xfId="0" applyNumberFormat="1" applyFont="1" applyFill="1" applyBorder="1" applyAlignment="1">
      <alignment vertical="top" wrapText="1"/>
    </xf>
    <xf numFmtId="10" fontId="8" fillId="0" borderId="7" xfId="1" applyNumberFormat="1" applyFont="1" applyFill="1" applyBorder="1" applyAlignment="1">
      <alignment vertical="top" wrapText="1"/>
    </xf>
    <xf numFmtId="2" fontId="8" fillId="0" borderId="7" xfId="0" applyNumberFormat="1" applyFont="1" applyBorder="1" applyAlignment="1">
      <alignment vertical="top" wrapText="1"/>
    </xf>
    <xf numFmtId="10" fontId="1" fillId="0" borderId="7" xfId="1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15" xfId="0" applyFont="1" applyBorder="1" applyAlignment="1">
      <alignment vertical="top" wrapText="1"/>
    </xf>
    <xf numFmtId="0" fontId="5" fillId="0" borderId="15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9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Normal="100" workbookViewId="0">
      <selection activeCell="F6" sqref="F6"/>
    </sheetView>
  </sheetViews>
  <sheetFormatPr defaultColWidth="12.625" defaultRowHeight="15" customHeight="1" x14ac:dyDescent="0.2"/>
  <cols>
    <col min="1" max="1" width="7.875" customWidth="1"/>
    <col min="2" max="2" width="6.375" customWidth="1"/>
    <col min="3" max="3" width="43.375" customWidth="1"/>
    <col min="4" max="4" width="10.75" customWidth="1"/>
    <col min="5" max="5" width="20.125" customWidth="1"/>
    <col min="6" max="6" width="15.75" customWidth="1"/>
    <col min="7" max="7" width="16.875" customWidth="1"/>
    <col min="8" max="26" width="7.875" customWidth="1"/>
  </cols>
  <sheetData>
    <row r="1" spans="1:26" ht="14.25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x14ac:dyDescent="0.2">
      <c r="A2" s="1"/>
      <c r="B2" s="55" t="s">
        <v>0</v>
      </c>
      <c r="C2" s="56"/>
      <c r="D2" s="56"/>
      <c r="E2" s="56"/>
      <c r="F2" s="56"/>
      <c r="G2" s="5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x14ac:dyDescent="0.2">
      <c r="A3" s="1"/>
      <c r="B3" s="58"/>
      <c r="C3" s="59"/>
      <c r="D3" s="59"/>
      <c r="E3" s="59"/>
      <c r="F3" s="59"/>
      <c r="G3" s="6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x14ac:dyDescent="0.2">
      <c r="A4" s="1"/>
      <c r="B4" s="3"/>
      <c r="C4" s="4" t="s">
        <v>1</v>
      </c>
      <c r="D4" s="4" t="s">
        <v>2</v>
      </c>
      <c r="E4" s="4" t="s">
        <v>174</v>
      </c>
      <c r="F4" s="4" t="s">
        <v>175</v>
      </c>
      <c r="G4" s="4" t="s">
        <v>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x14ac:dyDescent="0.2">
      <c r="A5" s="1"/>
      <c r="B5" s="5" t="s">
        <v>6</v>
      </c>
      <c r="C5" s="5" t="s">
        <v>7</v>
      </c>
      <c r="D5" s="6"/>
      <c r="E5" s="6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x14ac:dyDescent="0.2">
      <c r="A6" s="1"/>
      <c r="B6" s="4">
        <v>1</v>
      </c>
      <c r="C6" s="7" t="s">
        <v>8</v>
      </c>
      <c r="D6" s="4" t="s">
        <v>9</v>
      </c>
      <c r="E6" s="6">
        <v>8229</v>
      </c>
      <c r="F6" s="6">
        <f>Федорівка!F6+Шестакове!F6+Хотімля!F6+Перківка!F6+'Старий Салтів'!F6+Молодова!F6+Кирилівка!F6+Погоріле!F6+Москалівка!F6+Зарічне!F6+Березники!F6+Металівка!F6+Широке!F6+Томахівка!F6+Середівка!F6+Радькове!F6+Вишневе!F6+Паськівка!F6+Дідівка!F6+Гонтарівка!F6</f>
        <v>7909</v>
      </c>
      <c r="G6" s="48">
        <f>(F6-E6)/E6</f>
        <v>-3.8886863531413296E-2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2">
      <c r="A7" s="1"/>
      <c r="B7" s="4">
        <v>2</v>
      </c>
      <c r="C7" s="7" t="s">
        <v>10</v>
      </c>
      <c r="D7" s="4" t="s">
        <v>9</v>
      </c>
      <c r="E7" s="6">
        <f>Федорівка!E7+Шестакове!E7+Хотімля!E7+Перківка!E7+'Старий Салтів'!E7+Молодова!E7+Кирилівка!E7+Погоріле!E7+Москалівка!E7+Зарічне!E7+Березники!E7+Металівка!E7+Широке!E7+Томахівка!E7+Середівка!E7+Радькове!E7+Вишневе!E7+Паськівка!E7+Дідівка!E7+Гонтарівка!E7</f>
        <v>4905</v>
      </c>
      <c r="F7" s="6">
        <f>Федорівка!F7+Шестакове!F7+Хотімля!F7+Перківка!F7+'Старий Салтів'!F7+Молодова!F7+Кирилівка!F7+Погоріле!F7+Москалівка!F7+Зарічне!F7+Березники!F7+Металівка!F7+Широке!F7+Томахівка!F7+Середівка!F7+Радькове!F7+Вишневе!F7+Паськівка!F7+Дідівка!F7+Гонтарівка!F7</f>
        <v>4805</v>
      </c>
      <c r="G7" s="48">
        <f t="shared" ref="G7:G9" si="0">(F7-E7)/E7</f>
        <v>-2.0387359836901122E-2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2">
      <c r="A8" s="1"/>
      <c r="B8" s="4">
        <v>3</v>
      </c>
      <c r="C8" s="7" t="s">
        <v>11</v>
      </c>
      <c r="D8" s="4" t="s">
        <v>9</v>
      </c>
      <c r="E8" s="6">
        <f>Федорівка!E8+Шестакове!E8+Хотімля!E8+Перківка!E8+'Старий Салтів'!E8+Молодова!E8+Кирилівка!E8+Погоріле!E8+Москалівка!E8+Зарічне!E8+Березники!E8+Металівка!E8+Широке!E8+Томахівка!E8+Середівка!E8+Радькове!E8+Вишневе!E8+Паськівка!E8+Дідівка!E8+Гонтарівка!E8</f>
        <v>1244</v>
      </c>
      <c r="F8" s="6">
        <f>Федорівка!F8+Шестакове!F8+Хотімля!F8+Перківка!F8+'Старий Салтів'!F8+Молодова!F8+Кирилівка!F8+Погоріле!F8+Москалівка!F8+Зарічне!F8+Березники!F8+Металівка!F8+Широке!F8+Томахівка!F8+Середівка!F8+Радькове!F8+Вишневе!F8+Паськівка!F8+Дідівка!F8+Гонтарівка!F8</f>
        <v>1088</v>
      </c>
      <c r="G8" s="48">
        <f t="shared" si="0"/>
        <v>-0.12540192926045016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2">
      <c r="A9" s="1"/>
      <c r="B9" s="4">
        <v>4</v>
      </c>
      <c r="C9" s="7" t="s">
        <v>12</v>
      </c>
      <c r="D9" s="4" t="s">
        <v>13</v>
      </c>
      <c r="E9" s="18">
        <f t="shared" ref="E9:F9" si="1">E7/E6*100</f>
        <v>59.606270506744444</v>
      </c>
      <c r="F9" s="18">
        <f t="shared" si="1"/>
        <v>60.753571880136562</v>
      </c>
      <c r="G9" s="48">
        <f t="shared" si="0"/>
        <v>1.9247997964615161E-2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x14ac:dyDescent="0.2">
      <c r="A10" s="1"/>
      <c r="B10" s="4">
        <v>5</v>
      </c>
      <c r="C10" s="7" t="s">
        <v>14</v>
      </c>
      <c r="D10" s="4" t="s">
        <v>9</v>
      </c>
      <c r="E10" s="6" t="s">
        <v>229</v>
      </c>
      <c r="F10" s="6">
        <f>F6-E6</f>
        <v>-320</v>
      </c>
      <c r="G10" s="18" t="s">
        <v>229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x14ac:dyDescent="0.2">
      <c r="A11" s="1"/>
      <c r="B11" s="4">
        <v>6</v>
      </c>
      <c r="C11" s="7" t="s">
        <v>15</v>
      </c>
      <c r="D11" s="4" t="s">
        <v>16</v>
      </c>
      <c r="E11" s="6" t="s">
        <v>229</v>
      </c>
      <c r="F11" s="6">
        <f>E6-F6-'Старий Салтів'!E6+'Старий Салтів'!F6</f>
        <v>23</v>
      </c>
      <c r="G11" s="1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x14ac:dyDescent="0.2">
      <c r="A12" s="1"/>
      <c r="B12" s="4">
        <v>7</v>
      </c>
      <c r="C12" s="7" t="s">
        <v>17</v>
      </c>
      <c r="D12" s="4" t="s">
        <v>9</v>
      </c>
      <c r="E12" s="6">
        <v>60</v>
      </c>
      <c r="F12" s="6">
        <v>59</v>
      </c>
      <c r="G12" s="18">
        <f>(59-60)/60*100</f>
        <v>-1.6666666666666667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x14ac:dyDescent="0.2">
      <c r="A13" s="1"/>
      <c r="B13" s="5" t="s">
        <v>18</v>
      </c>
      <c r="C13" s="5" t="s">
        <v>19</v>
      </c>
      <c r="D13" s="6"/>
      <c r="E13" s="6"/>
      <c r="F13" s="6"/>
      <c r="G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x14ac:dyDescent="0.2">
      <c r="A14" s="1"/>
      <c r="B14" s="4">
        <v>8</v>
      </c>
      <c r="C14" s="7" t="s">
        <v>20</v>
      </c>
      <c r="D14" s="4" t="s">
        <v>21</v>
      </c>
      <c r="E14" s="53">
        <f>9544843.77/E6</f>
        <v>1159.9032409770323</v>
      </c>
      <c r="F14" s="53">
        <f>4341016.74/F6</f>
        <v>548.87049437349856</v>
      </c>
      <c r="G14" s="48">
        <f>(F14-E14)/E14</f>
        <v>-0.52679630939632238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x14ac:dyDescent="0.2">
      <c r="A15" s="1"/>
      <c r="B15" s="8" t="s">
        <v>22</v>
      </c>
      <c r="C15" s="7" t="s">
        <v>23</v>
      </c>
      <c r="D15" s="4" t="s">
        <v>21</v>
      </c>
      <c r="E15" s="53">
        <f>5204532.42/E6</f>
        <v>632.4623186292381</v>
      </c>
      <c r="F15" s="53">
        <f>1943136.4/F6</f>
        <v>245.68673662915666</v>
      </c>
      <c r="G15" s="48">
        <f t="shared" ref="G15:G17" si="2">(F15-E15)/E15</f>
        <v>-0.61153932907553488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x14ac:dyDescent="0.2">
      <c r="A16" s="1"/>
      <c r="B16" s="8" t="s">
        <v>24</v>
      </c>
      <c r="C16" s="7" t="s">
        <v>25</v>
      </c>
      <c r="D16" s="4" t="s">
        <v>21</v>
      </c>
      <c r="E16" s="53">
        <f>1557643.9/E6</f>
        <v>189.28714303074491</v>
      </c>
      <c r="F16" s="53">
        <f>1052123.79/F6</f>
        <v>133.02867492729803</v>
      </c>
      <c r="G16" s="48">
        <f t="shared" si="2"/>
        <v>-0.29721230508671748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x14ac:dyDescent="0.2">
      <c r="A17" s="1"/>
      <c r="B17" s="8" t="s">
        <v>26</v>
      </c>
      <c r="C17" s="7" t="s">
        <v>27</v>
      </c>
      <c r="D17" s="4" t="s">
        <v>21</v>
      </c>
      <c r="E17" s="53">
        <f>2782667.45/E6</f>
        <v>338.1537793170495</v>
      </c>
      <c r="F17" s="53">
        <f>1345756.55/F6</f>
        <v>170.15508281704388</v>
      </c>
      <c r="G17" s="48">
        <f t="shared" si="2"/>
        <v>-0.49681153006570949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" x14ac:dyDescent="0.2">
      <c r="A18" s="1"/>
      <c r="B18" s="4">
        <v>9</v>
      </c>
      <c r="C18" s="7" t="s">
        <v>28</v>
      </c>
      <c r="D18" s="4" t="s">
        <v>29</v>
      </c>
      <c r="E18" s="46"/>
      <c r="F18" s="46"/>
      <c r="G18" s="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x14ac:dyDescent="0.2">
      <c r="A19" s="1"/>
      <c r="B19" s="4">
        <v>10</v>
      </c>
      <c r="C19" s="7" t="s">
        <v>30</v>
      </c>
      <c r="D19" s="4" t="s">
        <v>29</v>
      </c>
      <c r="E19" s="46"/>
      <c r="F19" s="46"/>
      <c r="G19" s="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x14ac:dyDescent="0.2">
      <c r="A20" s="1"/>
      <c r="B20" s="8"/>
      <c r="C20" s="7" t="s">
        <v>31</v>
      </c>
      <c r="D20" s="6"/>
      <c r="E20" s="46"/>
      <c r="F20" s="46"/>
      <c r="G20" s="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x14ac:dyDescent="0.2">
      <c r="A21" s="1"/>
      <c r="B21" s="8" t="s">
        <v>32</v>
      </c>
      <c r="C21" s="7" t="s">
        <v>33</v>
      </c>
      <c r="D21" s="4" t="s">
        <v>29</v>
      </c>
      <c r="E21" s="46"/>
      <c r="F21" s="46"/>
      <c r="G21" s="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x14ac:dyDescent="0.2">
      <c r="A22" s="1"/>
      <c r="B22" s="8" t="s">
        <v>34</v>
      </c>
      <c r="C22" s="7" t="s">
        <v>35</v>
      </c>
      <c r="D22" s="4" t="s">
        <v>29</v>
      </c>
      <c r="E22" s="46"/>
      <c r="F22" s="46"/>
      <c r="G22" s="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x14ac:dyDescent="0.2">
      <c r="A23" s="1"/>
      <c r="B23" s="8" t="s">
        <v>36</v>
      </c>
      <c r="C23" s="7" t="s">
        <v>37</v>
      </c>
      <c r="D23" s="4" t="s">
        <v>29</v>
      </c>
      <c r="E23" s="46"/>
      <c r="F23" s="46"/>
      <c r="G23" s="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x14ac:dyDescent="0.2">
      <c r="A24" s="1"/>
      <c r="B24" s="4">
        <v>11</v>
      </c>
      <c r="C24" s="7" t="s">
        <v>38</v>
      </c>
      <c r="D24" s="4" t="s">
        <v>39</v>
      </c>
      <c r="E24" s="46">
        <v>0</v>
      </c>
      <c r="F24" s="46">
        <v>0</v>
      </c>
      <c r="G24" s="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x14ac:dyDescent="0.2">
      <c r="A25" s="1"/>
      <c r="B25" s="4">
        <v>12</v>
      </c>
      <c r="C25" s="7" t="s">
        <v>40</v>
      </c>
      <c r="D25" s="4" t="s">
        <v>29</v>
      </c>
      <c r="E25" s="46"/>
      <c r="F25" s="46"/>
      <c r="G25" s="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x14ac:dyDescent="0.2">
      <c r="A26" s="1"/>
      <c r="B26" s="9" t="s">
        <v>41</v>
      </c>
      <c r="C26" s="7" t="s">
        <v>42</v>
      </c>
      <c r="D26" s="4" t="s">
        <v>43</v>
      </c>
      <c r="E26" s="46">
        <v>0</v>
      </c>
      <c r="F26" s="46">
        <v>0</v>
      </c>
      <c r="G26" s="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x14ac:dyDescent="0.2">
      <c r="A27" s="1"/>
      <c r="B27" s="9" t="s">
        <v>44</v>
      </c>
      <c r="C27" s="7" t="s">
        <v>45</v>
      </c>
      <c r="D27" s="4" t="s">
        <v>43</v>
      </c>
      <c r="E27" s="46">
        <v>3659200</v>
      </c>
      <c r="F27" s="46">
        <v>0</v>
      </c>
      <c r="G27" s="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x14ac:dyDescent="0.2">
      <c r="A28" s="1"/>
      <c r="B28" s="9" t="s">
        <v>46</v>
      </c>
      <c r="C28" s="7" t="s">
        <v>47</v>
      </c>
      <c r="D28" s="4" t="s">
        <v>43</v>
      </c>
      <c r="E28" s="46"/>
      <c r="F28" s="46"/>
      <c r="G28" s="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x14ac:dyDescent="0.2">
      <c r="A29" s="1"/>
      <c r="B29" s="4">
        <v>13</v>
      </c>
      <c r="C29" s="7" t="s">
        <v>48</v>
      </c>
      <c r="D29" s="4" t="s">
        <v>21</v>
      </c>
      <c r="E29" s="46"/>
      <c r="F29" s="46"/>
      <c r="G29" s="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x14ac:dyDescent="0.2">
      <c r="A30" s="1"/>
      <c r="B30" s="9" t="s">
        <v>49</v>
      </c>
      <c r="C30" s="7" t="s">
        <v>50</v>
      </c>
      <c r="D30" s="3" t="s">
        <v>13</v>
      </c>
      <c r="E30" s="46"/>
      <c r="F30" s="46"/>
      <c r="G30" s="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x14ac:dyDescent="0.2">
      <c r="A31" s="1"/>
      <c r="B31" s="9" t="s">
        <v>51</v>
      </c>
      <c r="C31" s="7" t="s">
        <v>52</v>
      </c>
      <c r="D31" s="3" t="s">
        <v>13</v>
      </c>
      <c r="E31" s="46"/>
      <c r="F31" s="46"/>
      <c r="G31" s="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x14ac:dyDescent="0.2">
      <c r="A32" s="1"/>
      <c r="B32" s="9" t="s">
        <v>53</v>
      </c>
      <c r="C32" s="7" t="s">
        <v>54</v>
      </c>
      <c r="D32" s="4" t="s">
        <v>13</v>
      </c>
      <c r="E32" s="46"/>
      <c r="F32" s="46"/>
      <c r="G32" s="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x14ac:dyDescent="0.2">
      <c r="A33" s="1"/>
      <c r="B33" s="5" t="s">
        <v>55</v>
      </c>
      <c r="C33" s="5" t="s">
        <v>56</v>
      </c>
      <c r="D33" s="6"/>
      <c r="E33" s="6"/>
      <c r="F33" s="6"/>
      <c r="G33" s="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" x14ac:dyDescent="0.2">
      <c r="A34" s="1"/>
      <c r="B34" s="4">
        <v>14</v>
      </c>
      <c r="C34" s="7" t="s">
        <v>57</v>
      </c>
      <c r="D34" s="4" t="s">
        <v>21</v>
      </c>
      <c r="E34" s="51">
        <f>Фінпоказники!E23/ТГ!E6</f>
        <v>4120.2932263944585</v>
      </c>
      <c r="F34" s="51">
        <f>Фінпоказники!F23/ТГ!F6</f>
        <v>5297.9375622708303</v>
      </c>
      <c r="G34" s="50">
        <f>(F34-E34)/E34</f>
        <v>0.28581566193697627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x14ac:dyDescent="0.2">
      <c r="A35" s="1"/>
      <c r="B35" s="4">
        <v>15</v>
      </c>
      <c r="C35" s="7" t="s">
        <v>58</v>
      </c>
      <c r="D35" s="4" t="s">
        <v>21</v>
      </c>
      <c r="E35" s="51">
        <f>Фінпоказники!E24/ТГ!E6</f>
        <v>338.1537793170495</v>
      </c>
      <c r="F35" s="51">
        <f>Фінпоказники!F24/ТГ!F6</f>
        <v>170.15508281704388</v>
      </c>
      <c r="G35" s="50">
        <f>(F35-E35)/E35</f>
        <v>-0.49681153006570949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x14ac:dyDescent="0.2">
      <c r="A36" s="1"/>
      <c r="B36" s="4">
        <v>16</v>
      </c>
      <c r="C36" s="7" t="s">
        <v>59</v>
      </c>
      <c r="D36" s="4" t="s">
        <v>13</v>
      </c>
      <c r="E36" s="52">
        <f>Фінпоказники!E25/Фінпоказники!E23</f>
        <v>5.8349738859082387E-2</v>
      </c>
      <c r="F36" s="52">
        <f>Фінпоказники!F25/Фінпоказники!F23</f>
        <v>8.7801387013617546E-2</v>
      </c>
      <c r="G36" s="50">
        <f>(F36-E36)/E36</f>
        <v>0.50474344410799166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6" x14ac:dyDescent="0.2">
      <c r="A37" s="1"/>
      <c r="B37" s="4">
        <v>17</v>
      </c>
      <c r="C37" s="7" t="s">
        <v>60</v>
      </c>
      <c r="D37" s="4" t="s">
        <v>13</v>
      </c>
      <c r="E37" s="6"/>
      <c r="F37" s="6"/>
      <c r="G37" s="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x14ac:dyDescent="0.2">
      <c r="A38" s="1"/>
      <c r="B38" s="4">
        <v>18</v>
      </c>
      <c r="C38" s="7" t="s">
        <v>61</v>
      </c>
      <c r="D38" s="4" t="s">
        <v>21</v>
      </c>
      <c r="E38" s="18">
        <f>15517100/E6</f>
        <v>1885.6604690727913</v>
      </c>
      <c r="F38" s="18">
        <f>20007700/F6</f>
        <v>2529.7382728537109</v>
      </c>
      <c r="G38" s="48">
        <f>(F38-E38)/E38</f>
        <v>0.34156615909629939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x14ac:dyDescent="0.2">
      <c r="A39" s="1"/>
      <c r="B39" s="4">
        <v>19</v>
      </c>
      <c r="C39" s="7" t="s">
        <v>62</v>
      </c>
      <c r="D39" s="4" t="s">
        <v>21</v>
      </c>
      <c r="E39" s="18">
        <f>5759000/E6</f>
        <v>699.84202211690365</v>
      </c>
      <c r="F39" s="18">
        <f>5935400/F6</f>
        <v>750.46149955746614</v>
      </c>
      <c r="G39" s="48">
        <f>(F39-E39)/E39</f>
        <v>7.2329862798817285E-2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 x14ac:dyDescent="0.2">
      <c r="A40" s="1"/>
      <c r="B40" s="4">
        <v>20</v>
      </c>
      <c r="C40" s="7" t="s">
        <v>63</v>
      </c>
      <c r="D40" s="4" t="s">
        <v>21</v>
      </c>
      <c r="E40" s="18">
        <f>(1435800+5750100)/E6</f>
        <v>873.24097703244627</v>
      </c>
      <c r="F40" s="18">
        <f>(1618100+6439500)/F6</f>
        <v>1018.788721709445</v>
      </c>
      <c r="G40" s="48">
        <f>(F40-E40)/E40</f>
        <v>0.16667534907903289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x14ac:dyDescent="0.2">
      <c r="A41" s="1"/>
      <c r="B41" s="4">
        <v>21</v>
      </c>
      <c r="C41" s="7" t="s">
        <v>64</v>
      </c>
      <c r="D41" s="4" t="s">
        <v>21</v>
      </c>
      <c r="E41" s="18">
        <f>846400/E6</f>
        <v>102.85575404058817</v>
      </c>
      <c r="F41" s="18">
        <f>2001800/F6</f>
        <v>253.10405866734101</v>
      </c>
      <c r="G41" s="48">
        <f t="shared" ref="G41:G42" si="3">(F41-E41)/E41</f>
        <v>1.4607671299309417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x14ac:dyDescent="0.2">
      <c r="A42" s="1"/>
      <c r="B42" s="4">
        <v>22</v>
      </c>
      <c r="C42" s="7" t="s">
        <v>65</v>
      </c>
      <c r="D42" s="4" t="s">
        <v>21</v>
      </c>
      <c r="E42" s="18">
        <f>2371200/E6</f>
        <v>288.15165876777252</v>
      </c>
      <c r="F42" s="18">
        <f>3123400/F6</f>
        <v>394.91718295612594</v>
      </c>
      <c r="G42" s="48">
        <f t="shared" si="3"/>
        <v>0.37051851321945017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5" t="s">
        <v>66</v>
      </c>
      <c r="C43" s="5" t="s">
        <v>67</v>
      </c>
      <c r="D43" s="6"/>
      <c r="E43" s="6"/>
      <c r="F43" s="6"/>
      <c r="G43" s="6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6" x14ac:dyDescent="0.2">
      <c r="A44" s="1"/>
      <c r="B44" s="4">
        <v>23</v>
      </c>
      <c r="C44" s="7" t="s">
        <v>68</v>
      </c>
      <c r="D44" s="4" t="s">
        <v>13</v>
      </c>
      <c r="E44" s="6"/>
      <c r="F44" s="6"/>
      <c r="G44" s="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6" x14ac:dyDescent="0.2">
      <c r="A45" s="1"/>
      <c r="B45" s="4">
        <v>24</v>
      </c>
      <c r="C45" s="7" t="s">
        <v>69</v>
      </c>
      <c r="D45" s="4" t="s">
        <v>9</v>
      </c>
      <c r="E45" s="6">
        <f>Федорівка!E45+Шестакове!E45+Хотімля!E45+Перківка!E45+'Старий Салтів'!E45+Молодова!E45+Кирилівка!E45+Погоріле!E45+Москалівка!E45+Зарічне!E45+Березники!E45+Металівка!E45+Широке!E45+Томахівка!E45+Середівка!E45+Радькове!E45+Вишневе!E45+Паськівка!E45+Дідівка!E45+Гонтарівка!E45</f>
        <v>0</v>
      </c>
      <c r="F45" s="6">
        <f>Федорівка!F45+Шестакове!F45+Хотімля!F45+Перківка!F45+'Старий Салтів'!F45+Молодова!F45+Кирилівка!F45+Погоріле!F45+Москалівка!F45+Зарічне!F45+Березники!F45+Металівка!F45+Широке!F45+Томахівка!F45+Середівка!F45+Радькове!F45+Вишневе!F45+Паськівка!F45+Дідівка!F45+Гонтарівка!F45</f>
        <v>2</v>
      </c>
      <c r="G45" s="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x14ac:dyDescent="0.2">
      <c r="A46" s="1"/>
      <c r="B46" s="4">
        <v>25</v>
      </c>
      <c r="C46" s="7" t="s">
        <v>70</v>
      </c>
      <c r="D46" s="4" t="s">
        <v>9</v>
      </c>
      <c r="E46" s="6">
        <f>Федорівка!E46+Шестакове!E46+Хотімля!E46+Перківка!E46+'Старий Салтів'!E46+Молодова!E46+Кирилівка!E46+Погоріле!E46+Москалівка!E46+Зарічне!E46+Березники!E46+Металівка!E46+Широке!E46+Томахівка!E46+Середівка!E46+Радькове!E46+Вишневе!E46+Паськівка!E46+Дідівка!E46+Гонтарівка!E46</f>
        <v>30</v>
      </c>
      <c r="F46" s="6">
        <f>Федорівка!F46+Шестакове!F46+Хотімля!F46+Перківка!F46+'Старий Салтів'!F46+Молодова!F46+Кирилівка!F46+Погоріле!F46+Москалівка!F46+Зарічне!F46+Березники!F46+Металівка!F46+Широке!F46+Томахівка!F46+Середівка!F46+Радькове!F46+Вишневе!F46+Паськівка!F46+Дідівка!F46+Гонтарівка!F46</f>
        <v>45</v>
      </c>
      <c r="G46" s="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6" x14ac:dyDescent="0.2">
      <c r="A47" s="1"/>
      <c r="B47" s="4">
        <v>26</v>
      </c>
      <c r="C47" s="7" t="s">
        <v>71</v>
      </c>
      <c r="D47" s="4" t="s">
        <v>13</v>
      </c>
      <c r="E47" s="6">
        <f>Федорівка!E47+Шестакове!E47+Хотімля!E47+Перківка!E47+'Старий Салтів'!E47+Молодова!E47+Кирилівка!E47+Погоріле!E47+Москалівка!E47+Зарічне!E47+Березники!E47+Металівка!E47+Широке!E47+Томахівка!E47+Середівка!E47+Радькове!E47+Вишневе!E47+Паськівка!E47+Дідівка!E47+Гонтарівка!E47</f>
        <v>30</v>
      </c>
      <c r="F47" s="6">
        <f>Федорівка!F47+Шестакове!F47+Хотімля!F47+Перківка!F47+'Старий Салтів'!F47+Молодова!F47+Кирилівка!F47+Погоріле!F47+Москалівка!F47+Зарічне!F47+Березники!F47+Металівка!F47+Широке!F47+Томахівка!F47+Середівка!F47+Радькове!F47+Вишневе!F47+Паськівка!F47+Дідівка!F47+Гонтарівка!F47</f>
        <v>43</v>
      </c>
      <c r="G47" s="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 x14ac:dyDescent="0.2">
      <c r="A48" s="1"/>
      <c r="B48" s="4">
        <v>27</v>
      </c>
      <c r="C48" s="7" t="s">
        <v>72</v>
      </c>
      <c r="D48" s="4" t="s">
        <v>9</v>
      </c>
      <c r="E48" s="6">
        <f>Федорівка!E48+Шестакове!E48+Хотімля!E48+Перківка!E48+'Старий Салтів'!E48+Молодова!E48+Кирилівка!E48+Погоріле!E48+Москалівка!E48+Зарічне!E48+Березники!E48+Металівка!E48+Широке!E48+Томахівка!E48+Середівка!E48+Радькове!E48+Вишневе!E48+Паськівка!E48+Дідівка!E48+Гонтарівка!E48</f>
        <v>53</v>
      </c>
      <c r="F48" s="6">
        <f>Федорівка!F48+Шестакове!F48+Хотімля!F48+Перківка!F48+'Старий Салтів'!F48+Молодова!F48+Кирилівка!F48+Погоріле!F48+Москалівка!F48+Зарічне!F48+Березники!F48+Металівка!F48+Широке!F48+Томахівка!F48+Середівка!F48+Радькове!F48+Вишневе!F48+Паськівка!F48+Дідівка!F48+Гонтарівка!F48</f>
        <v>79</v>
      </c>
      <c r="G48" s="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x14ac:dyDescent="0.2">
      <c r="A49" s="1"/>
      <c r="B49" s="4">
        <v>28</v>
      </c>
      <c r="C49" s="7" t="s">
        <v>73</v>
      </c>
      <c r="D49" s="4" t="s">
        <v>13</v>
      </c>
      <c r="E49" s="6">
        <f>Федорівка!E49+Шестакове!E49+Хотімля!E49+Перківка!E49+'Старий Салтів'!E49+Молодова!E49+Кирилівка!E49+Погоріле!E49+Москалівка!E49+Зарічне!E49+Березники!E49+Металівка!E49+Широке!E49+Томахівка!E49+Середівка!E49+Радькове!E49+Вишневе!E49+Паськівка!E49+Дідівка!E49+Гонтарівка!E49</f>
        <v>143</v>
      </c>
      <c r="F49" s="6">
        <f>Федорівка!F49+Шестакове!F49+Хотімля!F49+Перківка!F49+'Старий Салтів'!F49+Молодова!F49+Кирилівка!F49+Погоріле!F49+Москалівка!F49+Зарічне!F49+Березники!F49+Металівка!F49+Широке!F49+Томахівка!F49+Середівка!F49+Радькове!F49+Вишневе!F49+Паськівка!F49+Дідівка!F49+Гонтарівка!F49</f>
        <v>149.01</v>
      </c>
      <c r="G49" s="6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 x14ac:dyDescent="0.2">
      <c r="A50" s="1"/>
      <c r="B50" s="4">
        <v>29</v>
      </c>
      <c r="C50" s="7" t="s">
        <v>74</v>
      </c>
      <c r="D50" s="4" t="s">
        <v>13</v>
      </c>
      <c r="E50" s="6">
        <f>Федорівка!E50+Шестакове!E50+Хотімля!E50+Перківка!E50+'Старий Салтів'!E50+Молодова!E50+Кирилівка!E50+Погоріле!E50+Москалівка!E50+Зарічне!E50+Березники!E50+Металівка!E50+Широке!E50+Томахівка!E50+Середівка!E50+Радькове!E50+Вишневе!E50+Паськівка!E50+Дідівка!E50+Гонтарівка!E50</f>
        <v>0</v>
      </c>
      <c r="F50" s="6">
        <f>Федорівка!F50+Шестакове!F50+Хотімля!F50+Перківка!F50+'Старий Салтів'!F50+Молодова!F50+Кирилівка!F50+Погоріле!F50+Москалівка!F50+Зарічне!F50+Березники!F50+Металівка!F50+Широке!F50+Томахівка!F50+Середівка!F50+Радькове!F50+Вишневе!F50+Паськівка!F50+Дідівка!F50+Гонтарівка!F50</f>
        <v>5</v>
      </c>
      <c r="G50" s="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48" x14ac:dyDescent="0.2">
      <c r="A51" s="1"/>
      <c r="B51" s="4">
        <v>30</v>
      </c>
      <c r="C51" s="7" t="s">
        <v>75</v>
      </c>
      <c r="D51" s="4" t="s">
        <v>13</v>
      </c>
      <c r="E51" s="6">
        <f>Федорівка!E51+Шестакове!E51+Хотімля!E51+Перківка!E51+'Старий Салтів'!E51+Молодова!E51+Кирилівка!E51+Погоріле!E51+Москалівка!E51+Зарічне!E51+Березники!E51+Металівка!E51+Широке!E51+Томахівка!E51+Середівка!E51+Радькове!E51+Вишневе!E51+Паськівка!E51+Дідівка!E51+Гонтарівка!E51</f>
        <v>0</v>
      </c>
      <c r="F51" s="6">
        <f>Федорівка!F51+Шестакове!F51+Хотімля!F51+Перківка!F51+'Старий Салтів'!F51+Молодова!F51+Кирилівка!F51+Погоріле!F51+Москалівка!F51+Зарічне!F51+Березники!F51+Металівка!F51+Широке!F51+Томахівка!F51+Середівка!F51+Радькове!F51+Вишневе!F51+Паськівка!F51+Дідівка!F51+Гонтарівка!F51</f>
        <v>0</v>
      </c>
      <c r="G51" s="6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48" x14ac:dyDescent="0.2">
      <c r="A52" s="1"/>
      <c r="B52" s="4">
        <v>31</v>
      </c>
      <c r="C52" s="7" t="s">
        <v>76</v>
      </c>
      <c r="D52" s="4" t="s">
        <v>13</v>
      </c>
      <c r="E52" s="6">
        <f>Федорівка!E52+Шестакове!E52+Хотімля!E52+Перківка!E52+'Старий Салтів'!E52+Молодова!E52+Кирилівка!E52+Погоріле!E52+Москалівка!E52+Зарічне!E52+Березники!E52+Металівка!E52+Широке!E52+Томахівка!E52+Середівка!E52+Радькове!E52+Вишневе!E52+Паськівка!E52+Дідівка!E52+Гонтарівка!E52</f>
        <v>100</v>
      </c>
      <c r="F52" s="6">
        <f>Федорівка!F52+Шестакове!F52+Хотімля!F52+Перківка!F52+'Старий Салтів'!F52+Молодова!F52+Кирилівка!F52+Погоріле!F52+Москалівка!F52+Зарічне!F52+Березники!F52+Металівка!F52+Широке!F52+Томахівка!F52+Середівка!F52+Радькове!F52+Вишневе!F52+Паськівка!F52+Дідівка!F52+Гонтарівка!F52</f>
        <v>100</v>
      </c>
      <c r="G52" s="6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48" x14ac:dyDescent="0.2">
      <c r="A53" s="1"/>
      <c r="B53" s="4">
        <v>32</v>
      </c>
      <c r="C53" s="7" t="s">
        <v>77</v>
      </c>
      <c r="D53" s="4" t="s">
        <v>13</v>
      </c>
      <c r="E53" s="6">
        <f>Федорівка!E53+Шестакове!E53+Хотімля!E53+Перківка!E53+'Старий Салтів'!E53+Молодова!E53+Кирилівка!E53+Погоріле!E53+Москалівка!E53+Зарічне!E53+Березники!E53+Металівка!E53+Широке!E53+Томахівка!E53+Середівка!E53+Радькове!E53+Вишневе!E53+Паськівка!E53+Дідівка!E53+Гонтарівка!E53</f>
        <v>0</v>
      </c>
      <c r="F53" s="6">
        <f>Федорівка!F53+Шестакове!F53+Хотімля!F53+Перківка!F53+'Старий Салтів'!F53+Молодова!F53+Кирилівка!F53+Погоріле!F53+Москалівка!F53+Зарічне!F53+Березники!F53+Металівка!F53+Широке!F53+Томахівка!F53+Середівка!F53+Радькове!F53+Вишневе!F53+Паськівка!F53+Дідівка!F53+Гонтарівка!F53</f>
        <v>0</v>
      </c>
      <c r="G53" s="6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x14ac:dyDescent="0.2">
      <c r="A54" s="1"/>
      <c r="B54" s="5" t="s">
        <v>78</v>
      </c>
      <c r="C54" s="5" t="s">
        <v>79</v>
      </c>
      <c r="D54" s="6"/>
      <c r="E54" s="6"/>
      <c r="F54" s="6"/>
      <c r="G54" s="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6" x14ac:dyDescent="0.2">
      <c r="A55" s="1"/>
      <c r="B55" s="4">
        <v>33</v>
      </c>
      <c r="C55" s="7" t="s">
        <v>80</v>
      </c>
      <c r="D55" s="4" t="s">
        <v>13</v>
      </c>
      <c r="E55" s="18">
        <f>(Федорівка!E55+Шестакове!E55+Хотімля!E55+Перківка!E55+'Старий Салтів'!E55+Молодова!E55+Кирилівка!E55+Погоріле!E55+Москалівка!E55+Зарічне!E55+Березники!E55+Металівка!E55+Широке!E55+Томахівка!E55+Середівка!E55+Радькове!E55+Вишневе!E55+Паськівка!E55+Дідівка!E55+Гонтарівка!E55)/4107*100</f>
        <v>36.449963476990504</v>
      </c>
      <c r="F55" s="18">
        <f>(Федорівка!F55+Шестакове!F55+Хотімля!F55+Перківка!F55+'Старий Салтів'!F55+Молодова!F55+Кирилівка!F55+Погоріле!F55+Москалівка!F55+Зарічне!F55+Березники!F55+Металівка!F55+Широке!F55+Томахівка!F55+Середівка!F55+Радькове!F55+Вишневе!F55+Паськівка!F55+Дідівка!F55+Гонтарівка!F55)/4107*100</f>
        <v>46.018991964937911</v>
      </c>
      <c r="G55" s="18">
        <f>(F55/E55-1)*100</f>
        <v>26.252505010020034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6" x14ac:dyDescent="0.2">
      <c r="A56" s="1"/>
      <c r="B56" s="4">
        <v>34</v>
      </c>
      <c r="C56" s="7" t="s">
        <v>81</v>
      </c>
      <c r="D56" s="4" t="s">
        <v>13</v>
      </c>
      <c r="E56" s="18">
        <f>(Федорівка!E56+Шестакове!E56+Хотімля!E56+Перківка!E56+'Старий Салтів'!E56+Молодова!E56+Кирилівка!E56+Погоріле!E56+Москалівка!E56+Зарічне!E56+Березники!E56+Металівка!E56+Широке!E56+Томахівка!E56+Середівка!E56+Радькове!E56+Вишневе!E56+Паськівка!E56+Дідівка!E56+Гонтарівка!E56)/4107*100</f>
        <v>8.8872656440224009</v>
      </c>
      <c r="F56" s="18">
        <f>(Федорівка!F56+Шестакове!F56+Хотімля!F56+Перківка!F56+'Старий Салтів'!F56+Молодова!F56+Кирилівка!F56+Погоріле!F56+Москалівка!F56+Зарічне!F56+Березники!F56+Металівка!F56+Широке!F56+Томахівка!F56+Середівка!F56+Радькове!F56+Вишневе!F56+Паськівка!F56+Дідівка!F56+Гонтарівка!F56)/4107*100</f>
        <v>8.8872656440224009</v>
      </c>
      <c r="G56" s="18">
        <f t="shared" ref="G56" si="4">(F56/E56-1)*100</f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60" x14ac:dyDescent="0.2">
      <c r="A57" s="1"/>
      <c r="B57" s="4">
        <v>35</v>
      </c>
      <c r="C57" s="7" t="s">
        <v>82</v>
      </c>
      <c r="D57" s="4" t="s">
        <v>13</v>
      </c>
      <c r="E57" s="6">
        <f>Федорівка!E57+Шестакове!E57+Хотімля!E57+Перківка!E57+'Старий Салтів'!E57+Молодова!E57+Кирилівка!E57+Погоріле!E57+Москалівка!E57+Зарічне!E57+Березники!E57+Металівка!E57+Широке!E57+Томахівка!E57+Середівка!E57+Радькове!E57+Вишневе!E57+Паськівка!E57+Дідівка!E57+Гонтарівка!E57</f>
        <v>0</v>
      </c>
      <c r="F57" s="6">
        <f>Федорівка!F57+Шестакове!F57+Хотімля!F57+Перківка!F57+'Старий Салтів'!F57+Молодова!F57+Кирилівка!F57+Погоріле!F57+Москалівка!F57+Зарічне!F57+Березники!F57+Металівка!F57+Широке!F57+Томахівка!F57+Середівка!F57+Радькове!F57+Вишневе!F57+Паськівка!F57+Дідівка!F57+Гонтарівка!F57</f>
        <v>0</v>
      </c>
      <c r="G57" s="6"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6" x14ac:dyDescent="0.2">
      <c r="A58" s="1"/>
      <c r="B58" s="4">
        <v>36</v>
      </c>
      <c r="C58" s="7" t="s">
        <v>83</v>
      </c>
      <c r="D58" s="4" t="s">
        <v>13</v>
      </c>
      <c r="E58" s="6">
        <f>2/20*100</f>
        <v>10</v>
      </c>
      <c r="F58" s="6">
        <f>7/20*100</f>
        <v>35</v>
      </c>
      <c r="G58" s="6">
        <v>25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48" x14ac:dyDescent="0.2">
      <c r="A59" s="1"/>
      <c r="B59" s="4">
        <v>37</v>
      </c>
      <c r="C59" s="7" t="s">
        <v>84</v>
      </c>
      <c r="D59" s="4" t="s">
        <v>13</v>
      </c>
      <c r="E59" s="46">
        <f>2/20*100</f>
        <v>10</v>
      </c>
      <c r="F59" s="6">
        <f>3/20*100</f>
        <v>15</v>
      </c>
      <c r="G59" s="6">
        <v>5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1"/>
      <c r="B62" s="61" t="s">
        <v>85</v>
      </c>
      <c r="C62" s="62"/>
      <c r="D62" s="62"/>
      <c r="E62" s="6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5">
      <c r="A63" s="1"/>
      <c r="B63" s="59"/>
      <c r="C63" s="59"/>
      <c r="D63" s="59"/>
      <c r="E63" s="59"/>
      <c r="F63" s="10"/>
      <c r="G63" s="10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5">
      <c r="A64" s="1"/>
      <c r="B64" s="11"/>
      <c r="C64" s="12" t="s">
        <v>1</v>
      </c>
      <c r="D64" s="22" t="s">
        <v>86</v>
      </c>
      <c r="E64" s="22" t="s">
        <v>87</v>
      </c>
      <c r="F64" s="10" t="s">
        <v>230</v>
      </c>
      <c r="G64" s="10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1"/>
      <c r="B65" s="13">
        <v>1</v>
      </c>
      <c r="C65" s="19" t="s">
        <v>88</v>
      </c>
      <c r="D65" s="23">
        <f>Федорівка!D65+Шестакове!D65+Хотімля!D65+Перківка!D65+'Старий Салтів'!D65+Молодова!D65+Кирилівка!D65+Погоріле!D65+Москалівка!D65+Зарічне!D65+Березники!D65+Металівка!D65+Широке!D65+Томахівка!D65+Середівка!D65+Радькове!D65+Вишневе!D65+Паськівка!D65+Дідівка!D65+Гонтарівка!D65</f>
        <v>3649</v>
      </c>
      <c r="E65" s="23">
        <f>Федорівка!E65+Шестакове!E65+Хотімля!E65+Перківка!E65+'Старий Салтів'!E65+Молодова!E65+Кирилівка!E65+Погоріле!E65+Москалівка!E65+Зарічне!E65+Березники!E65+Металівка!E65+Широке!E65+Томахівка!E65+Середівка!E65+Радькове!E65+Вишневе!E65+Паськівка!E65+Дідівка!E65+Гонтарівка!E65</f>
        <v>4260</v>
      </c>
      <c r="F65" s="1">
        <f>D65+E65</f>
        <v>7909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1"/>
      <c r="B66" s="15" t="s">
        <v>89</v>
      </c>
      <c r="C66" s="19" t="s">
        <v>90</v>
      </c>
      <c r="D66" s="23">
        <f>Федорівка!D66+Шестакове!D66+Хотімля!D66+Перківка!D66+'Старий Салтів'!D66+Молодова!D66+Кирилівка!D66+Погоріле!D66+Москалівка!D66+Зарічне!D66+Березники!D66+Металівка!D66+Широке!D66+Томахівка!D66+Середівка!D66+Радькове!D66+Вишневе!D66+Паськівка!D66+Дідівка!D66+Гонтарівка!D66</f>
        <v>173</v>
      </c>
      <c r="E66" s="23">
        <f>Федорівка!E66+Шестакове!E66+Хотімля!E66+Перківка!E66+'Старий Салтів'!E66+Молодова!E66+Кирилівка!E66+Погоріле!E66+Москалівка!E66+Зарічне!E66+Березники!E66+Металівка!E66+Широке!E66+Томахівка!E66+Середівка!E66+Радькове!E66+Вишневе!E66+Паськівка!E66+Дідівка!E66+Гонтарівка!E66</f>
        <v>183</v>
      </c>
      <c r="F66" s="1">
        <f t="shared" ref="F66:F129" si="5">D66+E66</f>
        <v>356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1"/>
      <c r="B67" s="15" t="s">
        <v>91</v>
      </c>
      <c r="C67" s="19" t="s">
        <v>92</v>
      </c>
      <c r="D67" s="23">
        <f>Федорівка!D67+Шестакове!D67+Хотімля!D67+Перківка!D67+'Старий Салтів'!D67+Молодова!D67+Кирилівка!D67+Погоріле!D67+Москалівка!D67+Зарічне!D67+Березники!D67+Металівка!D67+Широке!D67+Томахівка!D67+Середівка!D67+Радькове!D67+Вишневе!D67+Паськівка!D67+Дідівка!D67+Гонтарівка!D67</f>
        <v>396</v>
      </c>
      <c r="E67" s="23">
        <f>Федорівка!E67+Шестакове!E67+Хотімля!E67+Перківка!E67+'Старий Салтів'!E67+Молодова!E67+Кирилівка!E67+Погоріле!E67+Москалівка!E67+Зарічне!E67+Березники!E67+Металівка!E67+Широке!E67+Томахівка!E67+Середівка!E67+Радькове!E67+Вишневе!E67+Паськівка!E67+Дідівка!E67+Гонтарівка!E67</f>
        <v>373</v>
      </c>
      <c r="F67" s="1">
        <f t="shared" si="5"/>
        <v>769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1"/>
      <c r="B68" s="15" t="s">
        <v>93</v>
      </c>
      <c r="C68" s="19" t="s">
        <v>94</v>
      </c>
      <c r="D68" s="23">
        <f>Федорівка!D68+Шестакове!D68+Хотімля!D68+Перківка!D68+'Старий Салтів'!D68+Молодова!D68+Кирилівка!D68+Погоріле!D68+Москалівка!D68+Зарічне!D68+Березники!D68+Металівка!D68+Широке!D68+Томахівка!D68+Середівка!D68+Радькове!D68+Вишневе!D68+Паськівка!D68+Дідівка!D68+Гонтарівка!D68</f>
        <v>921</v>
      </c>
      <c r="E68" s="23">
        <f>Федорівка!E68+Шестакове!E68+Хотімля!E68+Перківка!E68+'Старий Салтів'!E68+Молодова!E68+Кирилівка!E68+Погоріле!E68+Москалівка!E68+Зарічне!E68+Березники!E68+Металівка!E68+Широке!E68+Томахівка!E68+Середівка!E68+Радькове!E68+Вишневе!E68+Паськівка!E68+Дідівка!E68+Гонтарівка!E68</f>
        <v>955</v>
      </c>
      <c r="F68" s="1">
        <f t="shared" si="5"/>
        <v>1876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1"/>
      <c r="B69" s="15" t="s">
        <v>95</v>
      </c>
      <c r="C69" s="19" t="s">
        <v>96</v>
      </c>
      <c r="D69" s="23">
        <f>Федорівка!D69+Шестакове!D69+Хотімля!D69+Перківка!D69+'Старий Салтів'!D69+Молодова!D69+Кирилівка!D69+Погоріле!D69+Москалівка!D69+Зарічне!D69+Березники!D69+Металівка!D69+Широке!D69+Томахівка!D69+Середівка!D69+Радькове!D69+Вишневе!D69+Паськівка!D69+Дідівка!D69+Гонтарівка!D69</f>
        <v>1420</v>
      </c>
      <c r="E69" s="23">
        <f>Федорівка!E69+Шестакове!E69+Хотімля!E69+Перківка!E69+'Старий Салтів'!E69+Молодова!E69+Кирилівка!E69+Погоріле!E69+Москалівка!E69+Зарічне!E69+Березники!E69+Металівка!E69+Широке!E69+Томахівка!E69+Середівка!E69+Радькове!E69+Вишневе!E69+Паськівка!E69+Дідівка!E69+Гонтарівка!E69</f>
        <v>1505</v>
      </c>
      <c r="F69" s="1">
        <f t="shared" si="5"/>
        <v>2925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1"/>
      <c r="B70" s="15" t="s">
        <v>97</v>
      </c>
      <c r="C70" s="19" t="s">
        <v>98</v>
      </c>
      <c r="D70" s="23">
        <f>Федорівка!D70+Шестакове!D70+Хотімля!D70+Перківка!D70+'Старий Салтів'!D70+Молодова!D70+Кирилівка!D70+Погоріле!D70+Москалівка!D70+Зарічне!D70+Березники!D70+Металівка!D70+Широке!D70+Томахівка!D70+Середівка!D70+Радькове!D70+Вишневе!D70+Паськівка!D70+Дідівка!D70+Гонтарівка!D70</f>
        <v>741</v>
      </c>
      <c r="E70" s="23">
        <f>Федорівка!E70+Шестакове!E70+Хотімля!E70+Перківка!E70+'Старий Салтів'!E70+Молодова!E70+Кирилівка!E70+Погоріле!E70+Москалівка!E70+Зарічне!E70+Березники!E70+Металівка!E70+Широке!E70+Томахівка!E70+Середівка!E70+Радькове!E70+Вишневе!E70+Паськівка!E70+Дідівка!E70+Гонтарівка!E70</f>
        <v>1244</v>
      </c>
      <c r="F70" s="1">
        <f t="shared" si="5"/>
        <v>1985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1"/>
      <c r="B71" s="13">
        <v>2</v>
      </c>
      <c r="C71" s="19" t="s">
        <v>99</v>
      </c>
      <c r="D71" s="23">
        <f>Федорівка!D71+Шестакове!D71+Хотімля!D71+Перківка!D71+'Старий Салтів'!D71+Молодова!D71+Кирилівка!D71+Погоріле!D71+Москалівка!D71+Зарічне!D71+Березники!D71+Металівка!D71+Широке!D71+Томахівка!D71+Середівка!D71+Радькове!D71+Вишневе!D71+Паськівка!D71+Дідівка!D71+Гонтарівка!D71</f>
        <v>20</v>
      </c>
      <c r="E71" s="23">
        <f>Федорівка!E71+Шестакове!E71+Хотімля!E71+Перківка!E71+'Старий Салтів'!E71+Молодова!E71+Кирилівка!E71+Погоріле!E71+Москалівка!E71+Зарічне!E71+Березники!E71+Металівка!E71+Широке!E71+Томахівка!E71+Середівка!E71+Радькове!E71+Вишневе!E71+Паськівка!E71+Дідівка!E71+Гонтарівка!E71</f>
        <v>32</v>
      </c>
      <c r="F71" s="1">
        <f t="shared" si="5"/>
        <v>52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1"/>
      <c r="B72" s="13">
        <v>3</v>
      </c>
      <c r="C72" s="19" t="s">
        <v>100</v>
      </c>
      <c r="D72" s="23">
        <f>Федорівка!D72+Шестакове!D72+Хотімля!D72+Перківка!D72+'Старий Салтів'!D72+Молодова!D72+Кирилівка!D72+Погоріле!D72+Москалівка!D72+Зарічне!D72+Березники!D72+Металівка!D72+Широке!D72+Томахівка!D72+Середівка!D72+Радькове!D72+Вишневе!D72+Паськівка!D72+Дідівка!D72+Гонтарівка!D72</f>
        <v>68</v>
      </c>
      <c r="E72" s="23">
        <f>Федорівка!E72+Шестакове!E72+Хотімля!E72+Перківка!E72+'Старий Салтів'!E72+Молодова!E72+Кирилівка!E72+Погоріле!E72+Москалівка!E72+Зарічне!E72+Березники!E72+Металівка!E72+Широке!E72+Томахівка!E72+Середівка!E72+Радькове!E72+Вишневе!E72+Паськівка!E72+Дідівка!E72+Гонтарівка!E72</f>
        <v>74</v>
      </c>
      <c r="F72" s="1">
        <f t="shared" si="5"/>
        <v>142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1"/>
      <c r="B73" s="13">
        <v>4</v>
      </c>
      <c r="C73" s="19" t="s">
        <v>101</v>
      </c>
      <c r="D73" s="23">
        <f>Федорівка!D73+Шестакове!D73+Хотімля!D73+Перківка!D73+'Старий Салтів'!D73+Молодова!D73+Кирилівка!D73+Погоріле!D73+Москалівка!D73+Зарічне!D73+Березники!D73+Металівка!D73+Широке!D73+Томахівка!D73+Середівка!D73+Радькове!D73+Вишневе!D73+Паськівка!D73+Дідівка!D73+Гонтарівка!D73</f>
        <v>5</v>
      </c>
      <c r="E73" s="23">
        <f>Федорівка!E73+Шестакове!E73+Хотімля!E73+Перківка!E73+'Старий Салтів'!E73+Молодова!E73+Кирилівка!E73+Погоріле!E73+Москалівка!E73+Зарічне!E73+Березники!E73+Металівка!E73+Широке!E73+Томахівка!E73+Середівка!E73+Радькове!E73+Вишневе!E73+Паськівка!E73+Дідівка!E73+Гонтарівка!E73</f>
        <v>11</v>
      </c>
      <c r="F73" s="1">
        <f t="shared" si="5"/>
        <v>16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1"/>
      <c r="B74" s="13">
        <v>5</v>
      </c>
      <c r="C74" s="19" t="s">
        <v>102</v>
      </c>
      <c r="D74" s="23">
        <f>Федорівка!D74+Шестакове!D74+Хотімля!D74+Перківка!D74+'Старий Салтів'!D74+Молодова!D74+Кирилівка!D74+Погоріле!D74+Москалівка!D74+Зарічне!D74+Березники!D74+Металівка!D74+Широке!D74+Томахівка!D74+Середівка!D74+Радькове!D74+Вишневе!D74+Паськівка!D74+Дідівка!D74+Гонтарівка!D74</f>
        <v>4</v>
      </c>
      <c r="E74" s="23">
        <f>Федорівка!E74+Шестакове!E74+Хотімля!E74+Перківка!E74+'Старий Салтів'!E74+Молодова!E74+Кирилівка!E74+Погоріле!E74+Москалівка!E74+Зарічне!E74+Березники!E74+Металівка!E74+Широке!E74+Томахівка!E74+Середівка!E74+Радькове!E74+Вишневе!E74+Паськівка!E74+Дідівка!E74+Гонтарівка!E74</f>
        <v>9</v>
      </c>
      <c r="F74" s="1">
        <f t="shared" si="5"/>
        <v>13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1"/>
      <c r="B75" s="13">
        <v>6</v>
      </c>
      <c r="C75" s="19" t="s">
        <v>103</v>
      </c>
      <c r="D75" s="23">
        <f>Федорівка!D75+Шестакове!D75+Хотімля!D75+Перківка!D75+'Старий Салтів'!D75+Молодова!D75+Кирилівка!D75+Погоріле!D75+Москалівка!D75+Зарічне!D75+Березники!D75+Металівка!D75+Широке!D75+Томахівка!D75+Середівка!D75+Радькове!D75+Вишневе!D75+Паськівка!D75+Дідівка!D75+Гонтарівка!D75</f>
        <v>9</v>
      </c>
      <c r="E75" s="23">
        <f>Федорівка!E75+Шестакове!E75+Хотімля!E75+Перківка!E75+'Старий Салтів'!E75+Молодова!E75+Кирилівка!E75+Погоріле!E75+Москалівка!E75+Зарічне!E75+Березники!E75+Металівка!E75+Широке!E75+Томахівка!E75+Середівка!E75+Радькове!E75+Вишневе!E75+Паськівка!E75+Дідівка!E75+Гонтарівка!E75</f>
        <v>5</v>
      </c>
      <c r="F75" s="1">
        <f t="shared" si="5"/>
        <v>14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1"/>
      <c r="B76" s="13">
        <v>7</v>
      </c>
      <c r="C76" s="19" t="s">
        <v>104</v>
      </c>
      <c r="D76" s="23">
        <f>Федорівка!D76+Шестакове!D76+Хотімля!D76+Перківка!D76+'Старий Салтів'!D76+Молодова!D76+Кирилівка!D76+Погоріле!D76+Москалівка!D76+Зарічне!D76+Березники!D76+Металівка!D76+Широке!D76+Томахівка!D76+Середівка!D76+Радькове!D76+Вишневе!D76+Паськівка!D76+Дідівка!D76+Гонтарівка!D76</f>
        <v>4</v>
      </c>
      <c r="E76" s="23">
        <f>Федорівка!E76+Шестакове!E76+Хотімля!E76+Перківка!E76+'Старий Салтів'!E76+Молодова!E76+Кирилівка!E76+Погоріле!E76+Москалівка!E76+Зарічне!E76+Березники!E76+Металівка!E76+Широке!E76+Томахівка!E76+Середівка!E76+Радькове!E76+Вишневе!E76+Паськівка!E76+Дідівка!E76+Гонтарівка!E76</f>
        <v>0</v>
      </c>
      <c r="F76" s="1">
        <f t="shared" si="5"/>
        <v>4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1"/>
      <c r="B77" s="13">
        <v>8</v>
      </c>
      <c r="C77" s="19" t="s">
        <v>105</v>
      </c>
      <c r="D77" s="23">
        <f>Федорівка!D77+Шестакове!D77+Хотімля!D77+Перківка!D77+'Старий Салтів'!D77+Молодова!D77+Кирилівка!D77+Погоріле!D77+Москалівка!D77+Зарічне!D77+Березники!D77+Металівка!D77+Широке!D77+Томахівка!D77+Середівка!D77+Радькове!D77+Вишневе!D77+Паськівка!D77+Дідівка!D77+Гонтарівка!D77</f>
        <v>0</v>
      </c>
      <c r="E77" s="23">
        <f>Федорівка!E77+Шестакове!E77+Хотімля!E77+Перківка!E77+'Старий Салтів'!E77+Молодова!E77+Кирилівка!E77+Погоріле!E77+Москалівка!E77+Зарічне!E77+Березники!E77+Металівка!E77+Широке!E77+Томахівка!E77+Середівка!E77+Радькове!E77+Вишневе!E77+Паськівка!E77+Дідівка!E77+Гонтарівка!E77</f>
        <v>2</v>
      </c>
      <c r="F77" s="1">
        <f t="shared" si="5"/>
        <v>2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1"/>
      <c r="B78" s="13">
        <v>9</v>
      </c>
      <c r="C78" s="19" t="s">
        <v>106</v>
      </c>
      <c r="D78" s="23">
        <f>Федорівка!D78+Шестакове!D78+Хотімля!D78+Перківка!D78+'Старий Салтів'!D78+Молодова!D78+Кирилівка!D78+Погоріле!D78+Москалівка!D78+Зарічне!D78+Березники!D78+Металівка!D78+Широке!D78+Томахівка!D78+Середівка!D78+Радькове!D78+Вишневе!D78+Паськівка!D78+Дідівка!D78+Гонтарівка!D78</f>
        <v>0</v>
      </c>
      <c r="E78" s="23">
        <f>Федорівка!E78+Шестакове!E78+Хотімля!E78+Перківка!E78+'Старий Салтів'!E78+Молодова!E78+Кирилівка!E78+Погоріле!E78+Москалівка!E78+Зарічне!E78+Березники!E78+Металівка!E78+Широке!E78+Томахівка!E78+Середівка!E78+Радькове!E78+Вишневе!E78+Паськівка!E78+Дідівка!E78+Гонтарівка!E78</f>
        <v>1</v>
      </c>
      <c r="F78" s="1">
        <f t="shared" si="5"/>
        <v>1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1"/>
      <c r="B79" s="13">
        <v>10</v>
      </c>
      <c r="C79" s="19" t="s">
        <v>107</v>
      </c>
      <c r="D79" s="23">
        <f>Федорівка!D79+Шестакове!D79+Хотімля!D79+Перківка!D79+'Старий Салтів'!D79+Молодова!D79+Кирилівка!D79+Погоріле!D79+Москалівка!D79+Зарічне!D79+Березники!D79+Металівка!D79+Широке!D79+Томахівка!D79+Середівка!D79+Радькове!D79+Вишневе!D79+Паськівка!D79+Дідівка!D79+Гонтарівка!D79</f>
        <v>0</v>
      </c>
      <c r="E79" s="23">
        <f>Федорівка!E79+Шестакове!E79+Хотімля!E79+Перківка!E79+'Старий Салтів'!E79+Молодова!E79+Кирилівка!E79+Погоріле!E79+Москалівка!E79+Зарічне!E79+Березники!E79+Металівка!E79+Широке!E79+Томахівка!E79+Середівка!E79+Радькове!E79+Вишневе!E79+Паськівка!E79+Дідівка!E79+Гонтарівка!E79</f>
        <v>0</v>
      </c>
      <c r="F79" s="1">
        <f t="shared" si="5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1"/>
      <c r="B80" s="13">
        <v>11</v>
      </c>
      <c r="C80" s="19" t="s">
        <v>108</v>
      </c>
      <c r="D80" s="23">
        <f>Федорівка!D80+Шестакове!D80+Хотімля!D80+Перківка!D80+'Старий Салтів'!D80+Молодова!D80+Кирилівка!D80+Погоріле!D80+Москалівка!D80+Зарічне!D80+Березники!D80+Металівка!D80+Широке!D80+Томахівка!D80+Середівка!D80+Радькове!D80+Вишневе!D80+Паськівка!D80+Дідівка!D80+Гонтарівка!D80</f>
        <v>0</v>
      </c>
      <c r="E80" s="23">
        <f>Федорівка!E80+Шестакове!E80+Хотімля!E80+Перківка!E80+'Старий Салтів'!E80+Молодова!E80+Кирилівка!E80+Погоріле!E80+Москалівка!E80+Зарічне!E80+Березники!E80+Металівка!E80+Широке!E80+Томахівка!E80+Середівка!E80+Радькове!E80+Вишневе!E80+Паськівка!E80+Дідівка!E80+Гонтарівка!E80</f>
        <v>0</v>
      </c>
      <c r="F80" s="1">
        <f t="shared" si="5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1"/>
      <c r="B81" s="13">
        <v>12</v>
      </c>
      <c r="C81" s="19" t="s">
        <v>109</v>
      </c>
      <c r="D81" s="23">
        <f>Федорівка!D81+Шестакове!D81+Хотімля!D81+Перківка!D81+'Старий Салтів'!D81+Молодова!D81+Кирилівка!D81+Погоріле!D81+Москалівка!D81+Зарічне!D81+Березники!D81+Металівка!D81+Широке!D81+Томахівка!D81+Середівка!D81+Радькове!D81+Вишневе!D81+Паськівка!D81+Дідівка!D81+Гонтарівка!D81</f>
        <v>10</v>
      </c>
      <c r="E81" s="23">
        <f>Федорівка!E81+Шестакове!E81+Хотімля!E81+Перківка!E81+'Старий Салтів'!E81+Молодова!E81+Кирилівка!E81+Погоріле!E81+Москалівка!E81+Зарічне!E81+Березники!E81+Металівка!E81+Широке!E81+Томахівка!E81+Середівка!E81+Радькове!E81+Вишневе!E81+Паськівка!E81+Дідівка!E81+Гонтарівка!E81</f>
        <v>20</v>
      </c>
      <c r="F81" s="1">
        <f t="shared" si="5"/>
        <v>30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1"/>
      <c r="B82" s="13">
        <v>13</v>
      </c>
      <c r="C82" s="19" t="s">
        <v>110</v>
      </c>
      <c r="D82" s="23">
        <f>Федорівка!D82+Шестакове!D82+Хотімля!D82+Перківка!D82+'Старий Салтів'!D82+Молодова!D82+Кирилівка!D82+Погоріле!D82+Москалівка!D82+Зарічне!D82+Березники!D82+Металівка!D82+Широке!D82+Томахівка!D82+Середівка!D82+Радькове!D82+Вишневе!D82+Паськівка!D82+Дідівка!D82+Гонтарівка!D82</f>
        <v>5</v>
      </c>
      <c r="E82" s="23">
        <f>Федорівка!E82+Шестакове!E82+Хотімля!E82+Перківка!E82+'Старий Салтів'!E82+Молодова!E82+Кирилівка!E82+Погоріле!E82+Москалівка!E82+Зарічне!E82+Березники!E82+Металівка!E82+Широке!E82+Томахівка!E82+Середівка!E82+Радькове!E82+Вишневе!E82+Паськівка!E82+Дідівка!E82+Гонтарівка!E82</f>
        <v>3</v>
      </c>
      <c r="F82" s="1">
        <f t="shared" si="5"/>
        <v>8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1"/>
      <c r="B83" s="15" t="s">
        <v>49</v>
      </c>
      <c r="C83" s="19" t="s">
        <v>111</v>
      </c>
      <c r="D83" s="23">
        <f>Федорівка!D83+Шестакове!D83+Хотімля!D83+Перківка!D83+'Старий Салтів'!D83+Молодова!D83+Кирилівка!D83+Погоріле!D83+Москалівка!D83+Зарічне!D83+Березники!D83+Металівка!D83+Широке!D83+Томахівка!D83+Середівка!D83+Радькове!D83+Вишневе!D83+Паськівка!D83+Дідівка!D83+Гонтарівка!D83</f>
        <v>11</v>
      </c>
      <c r="E83" s="23">
        <f>Федорівка!E83+Шестакове!E83+Хотімля!E83+Перківка!E83+'Старий Салтів'!E83+Молодова!E83+Кирилівка!E83+Погоріле!E83+Москалівка!E83+Зарічне!E83+Березники!E83+Металівка!E83+Широке!E83+Томахівка!E83+Середівка!E83+Радькове!E83+Вишневе!E83+Паськівка!E83+Дідівка!E83+Гонтарівка!E83</f>
        <v>7</v>
      </c>
      <c r="F83" s="1">
        <f t="shared" si="5"/>
        <v>18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1"/>
      <c r="B84" s="15" t="s">
        <v>51</v>
      </c>
      <c r="C84" s="19" t="s">
        <v>112</v>
      </c>
      <c r="D84" s="23">
        <f>Федорівка!D84+Шестакове!D84+Хотімля!D84+Перківка!D84+'Старий Салтів'!D84+Молодова!D84+Кирилівка!D84+Погоріле!D84+Москалівка!D84+Зарічне!D84+Березники!D84+Металівка!D84+Широке!D84+Томахівка!D84+Середівка!D84+Радькове!D84+Вишневе!D84+Паськівка!D84+Дідівка!D84+Гонтарівка!D84</f>
        <v>15</v>
      </c>
      <c r="E84" s="23">
        <f>Федорівка!E84+Шестакове!E84+Хотімля!E84+Перківка!E84+'Старий Салтів'!E84+Молодова!E84+Кирилівка!E84+Погоріле!E84+Москалівка!E84+Зарічне!E84+Березники!E84+Металівка!E84+Широке!E84+Томахівка!E84+Середівка!E84+Радькове!E84+Вишневе!E84+Паськівка!E84+Дідівка!E84+Гонтарівка!E84</f>
        <v>28</v>
      </c>
      <c r="F84" s="1">
        <f t="shared" si="5"/>
        <v>43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1"/>
      <c r="B85" s="13">
        <v>14</v>
      </c>
      <c r="C85" s="20" t="s">
        <v>113</v>
      </c>
      <c r="D85" s="23">
        <f>Федорівка!D85+Шестакове!D85+Хотімля!D85+Перківка!D85+'Старий Салтів'!D85+Молодова!D85+Кирилівка!D85+Погоріле!D85+Москалівка!D85+Зарічне!D85+Березники!D85+Металівка!D85+Широке!D85+Томахівка!D85+Середівка!D85+Радькове!D85+Вишневе!D85+Паськівка!D85+Дідівка!D85+Гонтарівка!D85</f>
        <v>72</v>
      </c>
      <c r="E85" s="23">
        <f>Федорівка!E85+Шестакове!E85+Хотімля!E85+Перківка!E85+'Старий Салтів'!E85+Молодова!E85+Кирилівка!E85+Погоріле!E85+Москалівка!E85+Зарічне!E85+Березники!E85+Металівка!E85+Широке!E85+Томахівка!E85+Середівка!E85+Радькове!E85+Вишневе!E85+Паськівка!E85+Дідівка!E85+Гонтарівка!E85</f>
        <v>67</v>
      </c>
      <c r="F85" s="1">
        <f t="shared" si="5"/>
        <v>139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1"/>
      <c r="B86" s="13">
        <v>15</v>
      </c>
      <c r="C86" s="20" t="s">
        <v>114</v>
      </c>
      <c r="D86" s="23">
        <f>Федорівка!D86+Шестакове!D86+Хотімля!D86+Перківка!D86+'Старий Салтів'!D86+Молодова!D86+Кирилівка!D86+Погоріле!D86+Москалівка!D86+Зарічне!D86+Березники!D86+Металівка!D86+Широке!D86+Томахівка!D86+Середівка!D86+Радькове!D86+Вишневе!D86+Паськівка!D86+Дідівка!D86+Гонтарівка!D86</f>
        <v>90</v>
      </c>
      <c r="E86" s="23">
        <f>Федорівка!E86+Шестакове!E86+Хотімля!E86+Перківка!E86+'Старий Салтів'!E86+Молодова!E86+Кирилівка!E86+Погоріле!E86+Москалівка!E86+Зарічне!E86+Березники!E86+Металівка!E86+Широке!E86+Томахівка!E86+Середівка!E86+Радькове!E86+Вишневе!E86+Паськівка!E86+Дідівка!E86+Гонтарівка!E86</f>
        <v>94</v>
      </c>
      <c r="F86" s="1">
        <f t="shared" si="5"/>
        <v>184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1"/>
      <c r="B87" s="13">
        <v>16</v>
      </c>
      <c r="C87" s="20" t="s">
        <v>115</v>
      </c>
      <c r="D87" s="23">
        <f>Федорівка!D87+Шестакове!D87+Хотімля!D87+Перківка!D87+'Старий Салтів'!D87+Молодова!D87+Кирилівка!D87+Погоріле!D87+Москалівка!D87+Зарічне!D87+Березники!D87+Металівка!D87+Широке!D87+Томахівка!D87+Середівка!D87+Радькове!D87+Вишневе!D87+Паськівка!D87+Дідівка!D87+Гонтарівка!D87</f>
        <v>267</v>
      </c>
      <c r="E87" s="23">
        <f>Федорівка!E87+Шестакове!E87+Хотімля!E87+Перківка!E87+'Старий Салтів'!E87+Молодова!E87+Кирилівка!E87+Погоріле!E87+Москалівка!E87+Зарічне!E87+Березники!E87+Металівка!E87+Широке!E87+Томахівка!E87+Середівка!E87+Радькове!E87+Вишневе!E87+Паськівка!E87+Дідівка!E87+Гонтарівка!E87</f>
        <v>263</v>
      </c>
      <c r="F87" s="1">
        <f t="shared" si="5"/>
        <v>530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1"/>
      <c r="B88" s="13">
        <v>17</v>
      </c>
      <c r="C88" s="20" t="s">
        <v>116</v>
      </c>
      <c r="D88" s="23">
        <f>Федорівка!D88+Шестакове!D88+Хотімля!D88+Перківка!D88+'Старий Салтів'!D88+Молодова!D88+Кирилівка!D88+Погоріле!D88+Москалівка!D88+Зарічне!D88+Березники!D88+Металівка!D88+Широке!D88+Томахівка!D88+Середівка!D88+Радькове!D88+Вишневе!D88+Паськівка!D88+Дідівка!D88+Гонтарівка!D88</f>
        <v>214</v>
      </c>
      <c r="E88" s="23">
        <f>Федорівка!E88+Шестакове!E88+Хотімля!E88+Перківка!E88+'Старий Салтів'!E88+Молодова!E88+Кирилівка!E88+Погоріле!E88+Москалівка!E88+Зарічне!E88+Березники!E88+Металівка!E88+Широке!E88+Томахівка!E88+Середівка!E88+Радькове!E88+Вишневе!E88+Паськівка!E88+Дідівка!E88+Гонтарівка!E88</f>
        <v>195</v>
      </c>
      <c r="F88" s="1">
        <f t="shared" si="5"/>
        <v>409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1"/>
      <c r="B89" s="13">
        <v>18</v>
      </c>
      <c r="C89" s="20" t="s">
        <v>117</v>
      </c>
      <c r="D89" s="23">
        <f>Федорівка!D89+Шестакове!D89+Хотімля!D89+Перківка!D89+'Старий Салтів'!D89+Молодова!D89+Кирилівка!D89+Погоріле!D89+Москалівка!D89+Зарічне!D89+Березники!D89+Металівка!D89+Широке!D89+Томахівка!D89+Середівка!D89+Радькове!D89+Вишневе!D89+Паськівка!D89+Дідівка!D89+Гонтарівка!D89</f>
        <v>19</v>
      </c>
      <c r="E89" s="23">
        <f>Федорівка!E89+Шестакове!E89+Хотімля!E89+Перківка!E89+'Старий Салтів'!E89+Молодова!E89+Кирилівка!E89+Погоріле!E89+Москалівка!E89+Зарічне!E89+Березники!E89+Металівка!E89+Широке!E89+Томахівка!E89+Середівка!E89+Радькове!E89+Вишневе!E89+Паськівка!E89+Дідівка!E89+Гонтарівка!E89</f>
        <v>26</v>
      </c>
      <c r="F89" s="1">
        <f t="shared" si="5"/>
        <v>45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1"/>
      <c r="B90" s="13">
        <v>19</v>
      </c>
      <c r="C90" s="20" t="s">
        <v>118</v>
      </c>
      <c r="D90" s="23">
        <f>Федорівка!D90+Шестакове!D90+Хотімля!D90+Перківка!D90+'Старий Салтів'!D90+Молодова!D90+Кирилівка!D90+Погоріле!D90+Москалівка!D90+Зарічне!D90+Березники!D90+Металівка!D90+Широке!D90+Томахівка!D90+Середівка!D90+Радькове!D90+Вишневе!D90+Паськівка!D90+Дідівка!D90+Гонтарівка!D90</f>
        <v>6</v>
      </c>
      <c r="E90" s="23">
        <f>Федорівка!E90+Шестакове!E90+Хотімля!E90+Перківка!E90+'Старий Салтів'!E90+Молодова!E90+Кирилівка!E90+Погоріле!E90+Москалівка!E90+Зарічне!E90+Березники!E90+Металівка!E90+Широке!E90+Томахівка!E90+Середівка!E90+Радькове!E90+Вишневе!E90+Паськівка!E90+Дідівка!E90+Гонтарівка!E90</f>
        <v>21</v>
      </c>
      <c r="F90" s="1">
        <f t="shared" si="5"/>
        <v>27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1"/>
      <c r="B91" s="13">
        <v>20</v>
      </c>
      <c r="C91" s="20" t="s">
        <v>119</v>
      </c>
      <c r="D91" s="23">
        <f>Федорівка!D91+Шестакове!D91+Хотімля!D91+Перківка!D91+'Старий Салтів'!D91+Молодова!D91+Кирилівка!D91+Погоріле!D91+Москалівка!D91+Зарічне!D91+Березники!D91+Металівка!D91+Широке!D91+Томахівка!D91+Середівка!D91+Радькове!D91+Вишневе!D91+Паськівка!D91+Дідівка!D91+Гонтарівка!D91</f>
        <v>19</v>
      </c>
      <c r="E91" s="23">
        <f>Федорівка!E91+Шестакове!E91+Хотімля!E91+Перківка!E91+'Старий Салтів'!E91+Молодова!E91+Кирилівка!E91+Погоріле!E91+Москалівка!E91+Зарічне!E91+Березники!E91+Металівка!E91+Широке!E91+Томахівка!E91+Середівка!E91+Радькове!E91+Вишневе!E91+Паськівка!E91+Дідівка!E91+Гонтарівка!E91</f>
        <v>59</v>
      </c>
      <c r="F91" s="1">
        <f t="shared" si="5"/>
        <v>78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1"/>
      <c r="B92" s="13">
        <v>21</v>
      </c>
      <c r="C92" s="20" t="s">
        <v>120</v>
      </c>
      <c r="D92" s="23">
        <f>Федорівка!D92+Шестакове!D92+Хотімля!D92+Перківка!D92+'Старий Салтів'!D92+Молодова!D92+Кирилівка!D92+Погоріле!D92+Москалівка!D92+Зарічне!D92+Березники!D92+Металівка!D92+Широке!D92+Томахівка!D92+Середівка!D92+Радькове!D92+Вишневе!D92+Паськівка!D92+Дідівка!D92+Гонтарівка!D92</f>
        <v>1</v>
      </c>
      <c r="E92" s="23">
        <f>Федорівка!E92+Шестакове!E92+Хотімля!E92+Перківка!E92+'Старий Салтів'!E92+Молодова!E92+Кирилівка!E92+Погоріле!E92+Москалівка!E92+Зарічне!E92+Березники!E92+Металівка!E92+Широке!E92+Томахівка!E92+Середівка!E92+Радькове!E92+Вишневе!E92+Паськівка!E92+Дідівка!E92+Гонтарівка!E92</f>
        <v>0</v>
      </c>
      <c r="F92" s="1">
        <f t="shared" si="5"/>
        <v>1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1"/>
      <c r="B93" s="13">
        <v>22</v>
      </c>
      <c r="C93" s="20" t="s">
        <v>121</v>
      </c>
      <c r="D93" s="23">
        <f>Федорівка!D93+Шестакове!D93+Хотімля!D93+Перківка!D93+'Старий Салтів'!D93+Молодова!D93+Кирилівка!D93+Погоріле!D93+Москалівка!D93+Зарічне!D93+Березники!D93+Металівка!D93+Широке!D93+Томахівка!D93+Середівка!D93+Радькове!D93+Вишневе!D93+Паськівка!D93+Дідівка!D93+Гонтарівка!D93</f>
        <v>3</v>
      </c>
      <c r="E93" s="23">
        <f>Федорівка!E93+Шестакове!E93+Хотімля!E93+Перківка!E93+'Старий Салтів'!E93+Молодова!E93+Кирилівка!E93+Погоріле!E93+Москалівка!E93+Зарічне!E93+Березники!E93+Металівка!E93+Широке!E93+Томахівка!E93+Середівка!E93+Радькове!E93+Вишневе!E93+Паськівка!E93+Дідівка!E93+Гонтарівка!E93</f>
        <v>1</v>
      </c>
      <c r="F93" s="1">
        <f t="shared" si="5"/>
        <v>4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1"/>
      <c r="B94" s="13">
        <v>23</v>
      </c>
      <c r="C94" s="20" t="s">
        <v>122</v>
      </c>
      <c r="D94" s="23">
        <f>Федорівка!D94+Шестакове!D94+Хотімля!D94+Перківка!D94+'Старий Салтів'!D94+Молодова!D94+Кирилівка!D94+Погоріле!D94+Москалівка!D94+Зарічне!D94+Березники!D94+Металівка!D94+Широке!D94+Томахівка!D94+Середівка!D94+Радькове!D94+Вишневе!D94+Паськівка!D94+Дідівка!D94+Гонтарівка!D94</f>
        <v>0</v>
      </c>
      <c r="E94" s="23">
        <f>Федорівка!E94+Шестакове!E94+Хотімля!E94+Перківка!E94+'Старий Салтів'!E94+Молодова!E94+Кирилівка!E94+Погоріле!E94+Москалівка!E94+Зарічне!E94+Березники!E94+Металівка!E94+Широке!E94+Томахівка!E94+Середівка!E94+Радькове!E94+Вишневе!E94+Паськівка!E94+Дідівка!E94+Гонтарівка!E94</f>
        <v>2</v>
      </c>
      <c r="F94" s="1">
        <f t="shared" si="5"/>
        <v>2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1"/>
      <c r="B95" s="13">
        <v>24</v>
      </c>
      <c r="C95" s="20" t="s">
        <v>123</v>
      </c>
      <c r="D95" s="23">
        <f>Федорівка!D95+Шестакове!D95+Хотімля!D95+Перківка!D95+'Старий Салтів'!D95+Молодова!D95+Кирилівка!D95+Погоріле!D95+Москалівка!D95+Зарічне!D95+Березники!D95+Металівка!D95+Широке!D95+Томахівка!D95+Середівка!D95+Радькове!D95+Вишневе!D95+Паськівка!D95+Дідівка!D95+Гонтарівка!D95</f>
        <v>19</v>
      </c>
      <c r="E95" s="23">
        <f>Федорівка!E95+Шестакове!E95+Хотімля!E95+Перківка!E95+'Старий Салтів'!E95+Молодова!E95+Кирилівка!E95+Погоріле!E95+Москалівка!E95+Зарічне!E95+Березники!E95+Металівка!E95+Широке!E95+Томахівка!E95+Середівка!E95+Радькове!E95+Вишневе!E95+Паськівка!E95+Дідівка!E95+Гонтарівка!E95</f>
        <v>9</v>
      </c>
      <c r="F95" s="1">
        <f t="shared" si="5"/>
        <v>28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1"/>
      <c r="B96" s="15" t="s">
        <v>124</v>
      </c>
      <c r="C96" s="20" t="s">
        <v>125</v>
      </c>
      <c r="D96" s="23">
        <f>Федорівка!D96+Шестакове!D96+Хотімля!D96+Перківка!D96+'Старий Салтів'!D96+Молодова!D96+Кирилівка!D96+Погоріле!D96+Москалівка!D96+Зарічне!D96+Березники!D96+Металівка!D96+Широке!D96+Томахівка!D96+Середівка!D96+Радькове!D96+Вишневе!D96+Паськівка!D96+Дідівка!D96+Гонтарівка!D96</f>
        <v>0</v>
      </c>
      <c r="E96" s="23">
        <f>Федорівка!E96+Шестакове!E96+Хотімля!E96+Перківка!E96+'Старий Салтів'!E96+Молодова!E96+Кирилівка!E96+Погоріле!E96+Москалівка!E96+Зарічне!E96+Березники!E96+Металівка!E96+Широке!E96+Томахівка!E96+Середівка!E96+Радькове!E96+Вишневе!E96+Паськівка!E96+Дідівка!E96+Гонтарівка!E96</f>
        <v>0</v>
      </c>
      <c r="F96" s="1">
        <f t="shared" si="5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1"/>
      <c r="B97" s="15" t="s">
        <v>126</v>
      </c>
      <c r="C97" s="20" t="s">
        <v>127</v>
      </c>
      <c r="D97" s="23">
        <f>Федорівка!D97+Шестакове!D97+Хотімля!D97+Перківка!D97+'Старий Салтів'!D97+Молодова!D97+Кирилівка!D97+Погоріле!D97+Москалівка!D97+Зарічне!D97+Березники!D97+Металівка!D97+Широке!D97+Томахівка!D97+Середівка!D97+Радькове!D97+Вишневе!D97+Паськівка!D97+Дідівка!D97+Гонтарівка!D97</f>
        <v>5</v>
      </c>
      <c r="E97" s="23">
        <f>Федорівка!E97+Шестакове!E97+Хотімля!E97+Перківка!E97+'Старий Салтів'!E97+Молодова!E97+Кирилівка!E97+Погоріле!E97+Москалівка!E97+Зарічне!E97+Березники!E97+Металівка!E97+Широке!E97+Томахівка!E97+Середівка!E97+Радькове!E97+Вишневе!E97+Паськівка!E97+Дідівка!E97+Гонтарівка!E97</f>
        <v>18</v>
      </c>
      <c r="F97" s="1">
        <f t="shared" si="5"/>
        <v>23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1"/>
      <c r="B98" s="15" t="s">
        <v>128</v>
      </c>
      <c r="C98" s="20" t="s">
        <v>129</v>
      </c>
      <c r="D98" s="23">
        <f>Федорівка!D98+Шестакове!D98+Хотімля!D98+Перківка!D98+'Старий Салтів'!D98+Молодова!D98+Кирилівка!D98+Погоріле!D98+Москалівка!D98+Зарічне!D98+Березники!D98+Металівка!D98+Широке!D98+Томахівка!D98+Середівка!D98+Радькове!D98+Вишневе!D98+Паськівка!D98+Дідівка!D98+Гонтарівка!D98</f>
        <v>3</v>
      </c>
      <c r="E98" s="23">
        <f>Федорівка!E98+Шестакове!E98+Хотімля!E98+Перківка!E98+'Старий Салтів'!E98+Молодова!E98+Кирилівка!E98+Погоріле!E98+Москалівка!E98+Зарічне!E98+Березники!E98+Металівка!E98+Широке!E98+Томахівка!E98+Середівка!E98+Радькове!E98+Вишневе!E98+Паськівка!E98+Дідівка!E98+Гонтарівка!E98</f>
        <v>3</v>
      </c>
      <c r="F98" s="1">
        <f t="shared" si="5"/>
        <v>6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1"/>
      <c r="B99" s="13">
        <v>25</v>
      </c>
      <c r="C99" s="20" t="s">
        <v>130</v>
      </c>
      <c r="D99" s="23">
        <f>Федорівка!D99+Шестакове!D99+Хотімля!D99+Перківка!D99+'Старий Салтів'!D99+Молодова!D99+Кирилівка!D99+Погоріле!D99+Москалівка!D99+Зарічне!D99+Березники!D99+Металівка!D99+Широке!D99+Томахівка!D99+Середівка!D99+Радькове!D99+Вишневе!D99+Паськівка!D99+Дідівка!D99+Гонтарівка!D99</f>
        <v>5</v>
      </c>
      <c r="E99" s="23">
        <f>Федорівка!E99+Шестакове!E99+Хотімля!E99+Перківка!E99+'Старий Салтів'!E99+Молодова!E99+Кирилівка!E99+Погоріле!E99+Москалівка!E99+Зарічне!E99+Березники!E99+Металівка!E99+Широке!E99+Томахівка!E99+Середівка!E99+Радькове!E99+Вишневе!E99+Паськівка!E99+Дідівка!E99+Гонтарівка!E99</f>
        <v>3</v>
      </c>
      <c r="F99" s="1">
        <f t="shared" si="5"/>
        <v>8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1"/>
      <c r="B100" s="13">
        <v>26</v>
      </c>
      <c r="C100" s="21" t="s">
        <v>131</v>
      </c>
      <c r="D100" s="23">
        <f>Федорівка!D100+Шестакове!D100+Хотімля!D100+Перківка!D100+'Старий Салтів'!D100+Молодова!D100+Кирилівка!D100+Погоріле!D100+Москалівка!D100+Зарічне!D100+Березники!D100+Металівка!D100+Широке!D100+Томахівка!D100+Середівка!D100+Радькове!D100+Вишневе!D100+Паськівка!D100+Дідівка!D100+Гонтарівка!D100</f>
        <v>2</v>
      </c>
      <c r="E100" s="23">
        <f>Федорівка!E100+Шестакове!E100+Хотімля!E100+Перківка!E100+'Старий Салтів'!E100+Молодова!E100+Кирилівка!E100+Погоріле!E100+Москалівка!E100+Зарічне!E100+Березники!E100+Металівка!E100+Широке!E100+Томахівка!E100+Середівка!E100+Радькове!E100+Вишневе!E100+Паськівка!E100+Дідівка!E100+Гонтарівка!E100</f>
        <v>0</v>
      </c>
      <c r="F100" s="1">
        <f t="shared" si="5"/>
        <v>2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1"/>
      <c r="B101" s="13">
        <v>27</v>
      </c>
      <c r="C101" s="20" t="s">
        <v>132</v>
      </c>
      <c r="D101" s="23">
        <f>Федорівка!D101+Шестакове!D101+Хотімля!D101+Перківка!D101+'Старий Салтів'!D101+Молодова!D101+Кирилівка!D101+Погоріле!D101+Москалівка!D101+Зарічне!D101+Березники!D101+Металівка!D101+Широке!D101+Томахівка!D101+Середівка!D101+Радькове!D101+Вишневе!D101+Паськівка!D101+Дідівка!D101+Гонтарівка!D101</f>
        <v>1</v>
      </c>
      <c r="E101" s="23">
        <f>Федорівка!E101+Шестакове!E101+Хотімля!E101+Перківка!E101+'Старий Салтів'!E101+Молодова!E101+Кирилівка!E101+Погоріле!E101+Москалівка!E101+Зарічне!E101+Березники!E101+Металівка!E101+Широке!E101+Томахівка!E101+Середівка!E101+Радькове!E101+Вишневе!E101+Паськівка!E101+Дідівка!E101+Гонтарівка!E101</f>
        <v>1</v>
      </c>
      <c r="F101" s="1">
        <f t="shared" si="5"/>
        <v>2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1"/>
      <c r="B102" s="13">
        <v>28</v>
      </c>
      <c r="C102" s="20" t="s">
        <v>133</v>
      </c>
      <c r="D102" s="23">
        <f>Федорівка!D102+Шестакове!D102+Хотімля!D102+Перківка!D102+'Старий Салтів'!D102+Молодова!D102+Кирилівка!D102+Погоріле!D102+Москалівка!D102+Зарічне!D102+Березники!D102+Металівка!D102+Широке!D102+Томахівка!D102+Середівка!D102+Радькове!D102+Вишневе!D102+Паськівка!D102+Дідівка!D102+Гонтарівка!D102</f>
        <v>9</v>
      </c>
      <c r="E102" s="23">
        <f>Федорівка!E102+Шестакове!E102+Хотімля!E102+Перківка!E102+'Старий Салтів'!E102+Молодова!E102+Кирилівка!E102+Погоріле!E102+Москалівка!E102+Зарічне!E102+Березники!E102+Металівка!E102+Широке!E102+Томахівка!E102+Середівка!E102+Радькове!E102+Вишневе!E102+Паськівка!E102+Дідівка!E102+Гонтарівка!E102</f>
        <v>8</v>
      </c>
      <c r="F102" s="1">
        <f t="shared" si="5"/>
        <v>17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1"/>
      <c r="B103" s="15" t="s">
        <v>134</v>
      </c>
      <c r="C103" s="19" t="s">
        <v>90</v>
      </c>
      <c r="D103" s="23">
        <f>Федорівка!D103+Шестакове!D103+Хотімля!D103+Перківка!D103+'Старий Салтів'!D103+Молодова!D103+Кирилівка!D103+Погоріле!D103+Москалівка!D103+Зарічне!D103+Березники!D103+Металівка!D103+Широке!D103+Томахівка!D103+Середівка!D103+Радькове!D103+Вишневе!D103+Паськівка!D103+Дідівка!D103+Гонтарівка!D103</f>
        <v>8</v>
      </c>
      <c r="E103" s="23">
        <f>Федорівка!E103+Шестакове!E103+Хотімля!E103+Перківка!E103+'Старий Салтів'!E103+Молодова!E103+Кирилівка!E103+Погоріле!E103+Москалівка!E103+Зарічне!E103+Березники!E103+Металівка!E103+Широке!E103+Томахівка!E103+Середівка!E103+Радькове!E103+Вишневе!E103+Паськівка!E103+Дідівка!E103+Гонтарівка!E103</f>
        <v>1</v>
      </c>
      <c r="F103" s="1">
        <f t="shared" si="5"/>
        <v>9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1"/>
      <c r="B104" s="15" t="s">
        <v>135</v>
      </c>
      <c r="C104" s="19" t="s">
        <v>92</v>
      </c>
      <c r="D104" s="23">
        <f>Федорівка!D104+Шестакове!D104+Хотімля!D104+Перківка!D104+'Старий Салтів'!D104+Молодова!D104+Кирилівка!D104+Погоріле!D104+Москалівка!D104+Зарічне!D104+Березники!D104+Металівка!D104+Широке!D104+Томахівка!D104+Середівка!D104+Радькове!D104+Вишневе!D104+Паськівка!D104+Дідівка!D104+Гонтарівка!D104</f>
        <v>3</v>
      </c>
      <c r="E104" s="23">
        <f>Федорівка!E104+Шестакове!E104+Хотімля!E104+Перківка!E104+'Старий Салтів'!E104+Молодова!E104+Кирилівка!E104+Погоріле!E104+Москалівка!E104+Зарічне!E104+Березники!E104+Металівка!E104+Широке!E104+Томахівка!E104+Середівка!E104+Радькове!E104+Вишневе!E104+Паськівка!E104+Дідівка!E104+Гонтарівка!E104</f>
        <v>3</v>
      </c>
      <c r="F104" s="1">
        <f t="shared" si="5"/>
        <v>6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1"/>
      <c r="B105" s="15" t="s">
        <v>136</v>
      </c>
      <c r="C105" s="19" t="s">
        <v>94</v>
      </c>
      <c r="D105" s="23">
        <f>Федорівка!D105+Шестакове!D105+Хотімля!D105+Перківка!D105+'Старий Салтів'!D105+Молодова!D105+Кирилівка!D105+Погоріле!D105+Москалівка!D105+Зарічне!D105+Березники!D105+Металівка!D105+Широке!D105+Томахівка!D105+Середівка!D105+Радькове!D105+Вишневе!D105+Паськівка!D105+Дідівка!D105+Гонтарівка!D105</f>
        <v>0</v>
      </c>
      <c r="E105" s="23">
        <f>Федорівка!E105+Шестакове!E105+Хотімля!E105+Перківка!E105+'Старий Салтів'!E105+Молодова!E105+Кирилівка!E105+Погоріле!E105+Москалівка!E105+Зарічне!E105+Березники!E105+Металівка!E105+Широке!E105+Томахівка!E105+Середівка!E105+Радькове!E105+Вишневе!E105+Паськівка!E105+Дідівка!E105+Гонтарівка!E105</f>
        <v>0</v>
      </c>
      <c r="F105" s="1">
        <f t="shared" si="5"/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1"/>
      <c r="B106" s="15" t="s">
        <v>137</v>
      </c>
      <c r="C106" s="19" t="s">
        <v>96</v>
      </c>
      <c r="D106" s="23">
        <f>Федорівка!D106+Шестакове!D106+Хотімля!D106+Перківка!D106+'Старий Салтів'!D106+Молодова!D106+Кирилівка!D106+Погоріле!D106+Москалівка!D106+Зарічне!D106+Березники!D106+Металівка!D106+Широке!D106+Томахівка!D106+Середівка!D106+Радькове!D106+Вишневе!D106+Паськівка!D106+Дідівка!D106+Гонтарівка!D106</f>
        <v>1</v>
      </c>
      <c r="E106" s="23">
        <f>Федорівка!E106+Шестакове!E106+Хотімля!E106+Перківка!E106+'Старий Салтів'!E106+Молодова!E106+Кирилівка!E106+Погоріле!E106+Москалівка!E106+Зарічне!E106+Березники!E106+Металівка!E106+Широке!E106+Томахівка!E106+Середівка!E106+Радькове!E106+Вишневе!E106+Паськівка!E106+Дідівка!E106+Гонтарівка!E106</f>
        <v>1</v>
      </c>
      <c r="F106" s="1">
        <f t="shared" si="5"/>
        <v>2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1"/>
      <c r="B107" s="15" t="s">
        <v>138</v>
      </c>
      <c r="C107" s="19" t="s">
        <v>98</v>
      </c>
      <c r="D107" s="23">
        <f>Федорівка!D107+Шестакове!D107+Хотімля!D107+Перківка!D107+'Старий Салтів'!D107+Молодова!D107+Кирилівка!D107+Погоріле!D107+Москалівка!D107+Зарічне!D107+Березники!D107+Металівка!D107+Широке!D107+Томахівка!D107+Середівка!D107+Радькове!D107+Вишневе!D107+Паськівка!D107+Дідівка!D107+Гонтарівка!D107</f>
        <v>1</v>
      </c>
      <c r="E107" s="23">
        <f>Федорівка!E107+Шестакове!E107+Хотімля!E107+Перківка!E107+'Старий Салтів'!E107+Молодова!E107+Кирилівка!E107+Погоріле!E107+Москалівка!E107+Зарічне!E107+Березники!E107+Металівка!E107+Широке!E107+Томахівка!E107+Середівка!E107+Радькове!E107+Вишневе!E107+Паськівка!E107+Дідівка!E107+Гонтарівка!E107</f>
        <v>3</v>
      </c>
      <c r="F107" s="1">
        <f t="shared" si="5"/>
        <v>4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1"/>
      <c r="B108" s="13">
        <v>29</v>
      </c>
      <c r="C108" s="20" t="s">
        <v>139</v>
      </c>
      <c r="D108" s="23">
        <f>Федорівка!D108+Шестакове!D108+Хотімля!D108+Перківка!D108+'Старий Салтів'!D108+Молодова!D108+Кирилівка!D108+Погоріле!D108+Москалівка!D108+Зарічне!D108+Березники!D108+Металівка!D108+Широке!D108+Томахівка!D108+Середівка!D108+Радькове!D108+Вишневе!D108+Паськівка!D108+Дідівка!D108+Гонтарівка!D108</f>
        <v>6</v>
      </c>
      <c r="E108" s="23">
        <f>Федорівка!E108+Шестакове!E108+Хотімля!E108+Перківка!E108+'Старий Салтів'!E108+Молодова!E108+Кирилівка!E108+Погоріле!E108+Москалівка!E108+Зарічне!E108+Березники!E108+Металівка!E108+Широке!E108+Томахівка!E108+Середівка!E108+Радькове!E108+Вишневе!E108+Паськівка!E108+Дідівка!E108+Гонтарівка!E108</f>
        <v>8</v>
      </c>
      <c r="F108" s="1">
        <f t="shared" si="5"/>
        <v>14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1"/>
      <c r="B109" s="13">
        <v>30</v>
      </c>
      <c r="C109" s="20" t="s">
        <v>140</v>
      </c>
      <c r="D109" s="23">
        <f>Федорівка!D109+Шестакове!D109+Хотімля!D109+Перківка!D109+'Старий Салтів'!D109+Молодова!D109+Кирилівка!D109+Погоріле!D109+Москалівка!D109+Зарічне!D109+Березники!D109+Металівка!D109+Широке!D109+Томахівка!D109+Середівка!D109+Радькове!D109+Вишневе!D109+Паськівка!D109+Дідівка!D109+Гонтарівка!D109</f>
        <v>0</v>
      </c>
      <c r="E109" s="23">
        <f>Федорівка!E109+Шестакове!E109+Хотімля!E109+Перківка!E109+'Старий Салтів'!E109+Молодова!E109+Кирилівка!E109+Погоріле!E109+Москалівка!E109+Зарічне!E109+Березники!E109+Металівка!E109+Широке!E109+Томахівка!E109+Середівка!E109+Радькове!E109+Вишневе!E109+Паськівка!E109+Дідівка!E109+Гонтарівка!E109</f>
        <v>3</v>
      </c>
      <c r="F109" s="1">
        <f t="shared" si="5"/>
        <v>3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1"/>
      <c r="B110" s="13">
        <v>31</v>
      </c>
      <c r="C110" s="20" t="s">
        <v>141</v>
      </c>
      <c r="D110" s="23">
        <f>Федорівка!D110+Шестакове!D110+Хотімля!D110+Перківка!D110+'Старий Салтів'!D110+Молодова!D110+Кирилівка!D110+Погоріле!D110+Москалівка!D110+Зарічне!D110+Березники!D110+Металівка!D110+Широке!D110+Томахівка!D110+Середівка!D110+Радькове!D110+Вишневе!D110+Паськівка!D110+Дідівка!D110+Гонтарівка!D110</f>
        <v>6</v>
      </c>
      <c r="E110" s="23">
        <f>Федорівка!E110+Шестакове!E110+Хотімля!E110+Перківка!E110+'Старий Салтів'!E110+Молодова!E110+Кирилівка!E110+Погоріле!E110+Москалівка!E110+Зарічне!E110+Березники!E110+Металівка!E110+Широке!E110+Томахівка!E110+Середівка!E110+Радькове!E110+Вишневе!E110+Паськівка!E110+Дідівка!E110+Гонтарівка!E110</f>
        <v>22</v>
      </c>
      <c r="F110" s="1">
        <f t="shared" si="5"/>
        <v>28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x14ac:dyDescent="0.2">
      <c r="A111" s="1"/>
      <c r="B111" s="15" t="s">
        <v>142</v>
      </c>
      <c r="C111" s="21" t="s">
        <v>143</v>
      </c>
      <c r="D111" s="23">
        <f>Федорівка!D111+Шестакове!D111+Хотімля!D111+Перківка!D111+'Старий Салтів'!D111+Молодова!D111+Кирилівка!D111+Погоріле!D111+Москалівка!D111+Зарічне!D111+Березники!D111+Металівка!D111+Широке!D111+Томахівка!D111+Середівка!D111+Радькове!D111+Вишневе!D111+Паськівка!D111+Дідівка!D111+Гонтарівка!D111</f>
        <v>4</v>
      </c>
      <c r="E111" s="23">
        <f>Федорівка!E111+Шестакове!E111+Хотімля!E111+Перківка!E111+'Старий Салтів'!E111+Молодова!E111+Кирилівка!E111+Погоріле!E111+Москалівка!E111+Зарічне!E111+Березники!E111+Металівка!E111+Широке!E111+Томахівка!E111+Середівка!E111+Радькове!E111+Вишневе!E111+Паськівка!E111+Дідівка!E111+Гонтарівка!E111</f>
        <v>19</v>
      </c>
      <c r="F111" s="1">
        <f t="shared" si="5"/>
        <v>23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1"/>
      <c r="B112" s="15" t="s">
        <v>144</v>
      </c>
      <c r="C112" s="20" t="s">
        <v>145</v>
      </c>
      <c r="D112" s="23">
        <f>Федорівка!D112+Шестакове!D112+Хотімля!D112+Перківка!D112+'Старий Салтів'!D112+Молодова!D112+Кирилівка!D112+Погоріле!D112+Москалівка!D112+Зарічне!D112+Березники!D112+Металівка!D112+Широке!D112+Томахівка!D112+Середівка!D112+Радькове!D112+Вишневе!D112+Паськівка!D112+Дідівка!D112+Гонтарівка!D112</f>
        <v>4</v>
      </c>
      <c r="E112" s="23">
        <f>Федорівка!E112+Шестакове!E112+Хотімля!E112+Перківка!E112+'Старий Салтів'!E112+Молодова!E112+Кирилівка!E112+Погоріле!E112+Москалівка!E112+Зарічне!E112+Березники!E112+Металівка!E112+Широке!E112+Томахівка!E112+Середівка!E112+Радькове!E112+Вишневе!E112+Паськівка!E112+Дідівка!E112+Гонтарівка!E112</f>
        <v>19</v>
      </c>
      <c r="F112" s="1">
        <f t="shared" si="5"/>
        <v>23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1"/>
      <c r="B113" s="15" t="s">
        <v>146</v>
      </c>
      <c r="C113" s="20" t="s">
        <v>147</v>
      </c>
      <c r="D113" s="23">
        <f>Федорівка!D113+Шестакове!D113+Хотімля!D113+Перківка!D113+'Старий Салтів'!D113+Молодова!D113+Кирилівка!D113+Погоріле!D113+Москалівка!D113+Зарічне!D113+Березники!D113+Металівка!D113+Широке!D113+Томахівка!D113+Середівка!D113+Радькове!D113+Вишневе!D113+Паськівка!D113+Дідівка!D113+Гонтарівка!D113</f>
        <v>0</v>
      </c>
      <c r="E113" s="23">
        <f>Федорівка!E113+Шестакове!E113+Хотімля!E113+Перківка!E113+'Старий Салтів'!E113+Молодова!E113+Кирилівка!E113+Погоріле!E113+Москалівка!E113+Зарічне!E113+Березники!E113+Металівка!E113+Широке!E113+Томахівка!E113+Середівка!E113+Радькове!E113+Вишневе!E113+Паськівка!E113+Дідівка!E113+Гонтарівка!E113</f>
        <v>4</v>
      </c>
      <c r="F113" s="1">
        <f t="shared" si="5"/>
        <v>4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1"/>
      <c r="B114" s="15" t="s">
        <v>148</v>
      </c>
      <c r="C114" s="20" t="s">
        <v>149</v>
      </c>
      <c r="D114" s="23">
        <f>Федорівка!D114+Шестакове!D114+Хотімля!D114+Перківка!D114+'Старий Салтів'!D114+Молодова!D114+Кирилівка!D114+Погоріле!D114+Москалівка!D114+Зарічне!D114+Березники!D114+Металівка!D114+Широке!D114+Томахівка!D114+Середівка!D114+Радькове!D114+Вишневе!D114+Паськівка!D114+Дідівка!D114+Гонтарівка!D114</f>
        <v>0</v>
      </c>
      <c r="E114" s="23">
        <f>Федорівка!E114+Шестакове!E114+Хотімля!E114+Перківка!E114+'Старий Салтів'!E114+Молодова!E114+Кирилівка!E114+Погоріле!E114+Москалівка!E114+Зарічне!E114+Березники!E114+Металівка!E114+Широке!E114+Томахівка!E114+Середівка!E114+Радькове!E114+Вишневе!E114+Паськівка!E114+Дідівка!E114+Гонтарівка!E114</f>
        <v>4</v>
      </c>
      <c r="F114" s="1">
        <f t="shared" si="5"/>
        <v>4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1"/>
      <c r="B115" s="13">
        <v>32</v>
      </c>
      <c r="C115" s="21" t="s">
        <v>150</v>
      </c>
      <c r="D115" s="23">
        <f>Федорівка!D115+Шестакове!D115+Хотімля!D115+Перківка!D115+'Старий Салтів'!D115+Молодова!D115+Кирилівка!D115+Погоріле!D115+Москалівка!D115+Зарічне!D115+Березники!D115+Металівка!D115+Широке!D115+Томахівка!D115+Середівка!D115+Радькове!D115+Вишневе!D115+Паськівка!D115+Дідівка!D115+Гонтарівка!D115</f>
        <v>983</v>
      </c>
      <c r="E115" s="23">
        <f>Федорівка!E115+Шестакове!E115+Хотімля!E115+Перківка!E115+'Старий Салтів'!E115+Молодова!E115+Кирилівка!E115+Погоріле!E115+Москалівка!E115+Зарічне!E115+Березники!E115+Металівка!E115+Широке!E115+Томахівка!E115+Середівка!E115+Радькове!E115+Вишневе!E115+Паськівка!E115+Дідівка!E115+Гонтарівка!E115</f>
        <v>1897</v>
      </c>
      <c r="F115" s="1">
        <f t="shared" si="5"/>
        <v>2880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1"/>
      <c r="B116" s="13">
        <v>33</v>
      </c>
      <c r="C116" s="20" t="s">
        <v>151</v>
      </c>
      <c r="D116" s="23">
        <f>Федорівка!D116+Шестакове!D116+Хотімля!D116+Перківка!D116+'Старий Салтів'!D116+Молодова!D116+Кирилівка!D116+Погоріле!D116+Москалівка!D116+Зарічне!D116+Березники!D116+Металівка!D116+Широке!D116+Томахівка!D116+Середівка!D116+Радькове!D116+Вишневе!D116+Паськівка!D116+Дідівка!D116+Гонтарівка!D116</f>
        <v>557</v>
      </c>
      <c r="E116" s="23">
        <f>Федорівка!E116+Шестакове!E116+Хотімля!E116+Перківка!E116+'Старий Салтів'!E116+Молодова!E116+Кирилівка!E116+Погоріле!E116+Москалівка!E116+Зарічне!E116+Березники!E116+Металівка!E116+Широке!E116+Томахівка!E116+Середівка!E116+Радькове!E116+Вишневе!E116+Паськівка!E116+Дідівка!E116+Гонтарівка!E116</f>
        <v>1174</v>
      </c>
      <c r="F116" s="1">
        <f t="shared" si="5"/>
        <v>1731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1"/>
      <c r="B117" s="13">
        <v>34</v>
      </c>
      <c r="C117" s="20" t="s">
        <v>152</v>
      </c>
      <c r="D117" s="23">
        <f>Федорівка!D117+Шестакове!D117+Хотімля!D117+Перківка!D117+'Старий Салтів'!D117+Молодова!D117+Кирилівка!D117+Погоріле!D117+Москалівка!D117+Зарічне!D117+Березники!D117+Металівка!D117+Широке!D117+Томахівка!D117+Середівка!D117+Радькове!D117+Вишневе!D117+Паськівка!D117+Дідівка!D117+Гонтарівка!D117</f>
        <v>82</v>
      </c>
      <c r="E117" s="23">
        <f>Федорівка!E117+Шестакове!E117+Хотімля!E117+Перківка!E117+'Старий Салтів'!E117+Молодова!E117+Кирилівка!E117+Погоріле!E117+Москалівка!E117+Зарічне!E117+Березники!E117+Металівка!E117+Широке!E117+Томахівка!E117+Середівка!E117+Радькове!E117+Вишневе!E117+Паськівка!E117+Дідівка!E117+Гонтарівка!E117</f>
        <v>181</v>
      </c>
      <c r="F117" s="1">
        <f t="shared" si="5"/>
        <v>263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1"/>
      <c r="B118" s="13" t="s">
        <v>153</v>
      </c>
      <c r="C118" s="19" t="s">
        <v>90</v>
      </c>
      <c r="D118" s="23">
        <f>Федорівка!D118+Шестакове!D118+Хотімля!D118+Перківка!D118+'Старий Салтів'!D118+Молодова!D118+Кирилівка!D118+Погоріле!D118+Москалівка!D118+Зарічне!D118+Березники!D118+Металівка!D118+Широке!D118+Томахівка!D118+Середівка!D118+Радькове!D118+Вишневе!D118+Паськівка!D118+Дідівка!D118+Гонтарівка!D118</f>
        <v>12</v>
      </c>
      <c r="E118" s="23">
        <f>Федорівка!E118+Шестакове!E118+Хотімля!E118+Перківка!E118+'Старий Салтів'!E118+Молодова!E118+Кирилівка!E118+Погоріле!E118+Москалівка!E118+Зарічне!E118+Березники!E118+Металівка!E118+Широке!E118+Томахівка!E118+Середівка!E118+Радькове!E118+Вишневе!E118+Паськівка!E118+Дідівка!E118+Гонтарівка!E118</f>
        <v>31</v>
      </c>
      <c r="F118" s="1">
        <f t="shared" si="5"/>
        <v>43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1"/>
      <c r="B119" s="13" t="s">
        <v>154</v>
      </c>
      <c r="C119" s="19" t="s">
        <v>92</v>
      </c>
      <c r="D119" s="23">
        <f>Федорівка!D119+Шестакове!D119+Хотімля!D119+Перківка!D119+'Старий Салтів'!D119+Молодова!D119+Кирилівка!D119+Погоріле!D119+Москалівка!D119+Зарічне!D119+Березники!D119+Металівка!D119+Широке!D119+Томахівка!D119+Середівка!D119+Радькове!D119+Вишневе!D119+Паськівка!D119+Дідівка!D119+Гонтарівка!D119</f>
        <v>56</v>
      </c>
      <c r="E119" s="23">
        <f>Федорівка!E119+Шестакове!E119+Хотімля!E119+Перківка!E119+'Старий Салтів'!E119+Молодова!E119+Кирилівка!E119+Погоріле!E119+Москалівка!E119+Зарічне!E119+Березники!E119+Металівка!E119+Широке!E119+Томахівка!E119+Середівка!E119+Радькове!E119+Вишневе!E119+Паськівка!E119+Дідівка!E119+Гонтарівка!E119</f>
        <v>99</v>
      </c>
      <c r="F119" s="1">
        <f t="shared" si="5"/>
        <v>155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1"/>
      <c r="B120" s="13" t="s">
        <v>155</v>
      </c>
      <c r="C120" s="19" t="s">
        <v>94</v>
      </c>
      <c r="D120" s="23">
        <f>Федорівка!D120+Шестакове!D120+Хотімля!D120+Перківка!D120+'Старий Салтів'!D120+Молодова!D120+Кирилівка!D120+Погоріле!D120+Москалівка!D120+Зарічне!D120+Березники!D120+Металівка!D120+Широке!D120+Томахівка!D120+Середівка!D120+Радькове!D120+Вишневе!D120+Паськівка!D120+Дідівка!D120+Гонтарівка!D120</f>
        <v>13</v>
      </c>
      <c r="E120" s="23">
        <f>Федорівка!E120+Шестакове!E120+Хотімля!E120+Перківка!E120+'Старий Салтів'!E120+Молодова!E120+Кирилівка!E120+Погоріле!E120+Москалівка!E120+Зарічне!E120+Березники!E120+Металівка!E120+Широке!E120+Томахівка!E120+Середівка!E120+Радькове!E120+Вишневе!E120+Паськівка!E120+Дідівка!E120+Гонтарівка!E120</f>
        <v>26</v>
      </c>
      <c r="F120" s="1">
        <f t="shared" si="5"/>
        <v>39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x14ac:dyDescent="0.2">
      <c r="A121" s="1"/>
      <c r="B121" s="13" t="s">
        <v>156</v>
      </c>
      <c r="C121" s="19" t="s">
        <v>96</v>
      </c>
      <c r="D121" s="23">
        <f>Федорівка!D121+Шестакове!D121+Хотімля!D121+Перківка!D121+'Старий Салтів'!D121+Молодова!D121+Кирилівка!D121+Погоріле!D121+Москалівка!D121+Зарічне!D121+Березники!D121+Металівка!D121+Широке!D121+Томахівка!D121+Середівка!D121+Радькове!D121+Вишневе!D121+Паськівка!D121+Дідівка!D121+Гонтарівка!D121</f>
        <v>7</v>
      </c>
      <c r="E121" s="23">
        <f>Федорівка!E121+Шестакове!E121+Хотімля!E121+Перківка!E121+'Старий Салтів'!E121+Молодова!E121+Кирилівка!E121+Погоріле!E121+Москалівка!E121+Зарічне!E121+Березники!E121+Металівка!E121+Широке!E121+Томахівка!E121+Середівка!E121+Радькове!E121+Вишневе!E121+Паськівка!E121+Дідівка!E121+Гонтарівка!E121</f>
        <v>23</v>
      </c>
      <c r="F121" s="1">
        <f t="shared" si="5"/>
        <v>30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x14ac:dyDescent="0.2">
      <c r="A122" s="1"/>
      <c r="B122" s="13" t="s">
        <v>157</v>
      </c>
      <c r="C122" s="19" t="s">
        <v>98</v>
      </c>
      <c r="D122" s="23">
        <f>Федорівка!D122+Шестакове!D122+Хотімля!D122+Перківка!D122+'Старий Салтів'!D122+Молодова!D122+Кирилівка!D122+Погоріле!D122+Москалівка!D122+Зарічне!D122+Березники!D122+Металівка!D122+Широке!D122+Томахівка!D122+Середівка!D122+Радькове!D122+Вишневе!D122+Паськівка!D122+Дідівка!D122+Гонтарівка!D122</f>
        <v>3</v>
      </c>
      <c r="E122" s="23">
        <f>Федорівка!E122+Шестакове!E122+Хотімля!E122+Перківка!E122+'Старий Салтів'!E122+Молодова!E122+Кирилівка!E122+Погоріле!E122+Москалівка!E122+Зарічне!E122+Березники!E122+Металівка!E122+Широке!E122+Томахівка!E122+Середівка!E122+Радькове!E122+Вишневе!E122+Паськівка!E122+Дідівка!E122+Гонтарівка!E122</f>
        <v>17</v>
      </c>
      <c r="F122" s="1">
        <f t="shared" si="5"/>
        <v>20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x14ac:dyDescent="0.2">
      <c r="A123" s="1"/>
      <c r="B123" s="13">
        <v>35</v>
      </c>
      <c r="C123" s="21" t="s">
        <v>158</v>
      </c>
      <c r="D123" s="23">
        <f>Федорівка!D123+Шестакове!D123+Хотімля!D123+Перківка!D123+'Старий Салтів'!D123+Молодова!D123+Кирилівка!D123+Погоріле!D123+Москалівка!D123+Зарічне!D123+Березники!D123+Металівка!D123+Широке!D123+Томахівка!D123+Середівка!D123+Радькове!D123+Вишневе!D123+Паськівка!D123+Дідівка!D123+Гонтарівка!D123</f>
        <v>10</v>
      </c>
      <c r="E123" s="23">
        <f>Федорівка!E123+Шестакове!E123+Хотімля!E123+Перківка!E123+'Старий Салтів'!E123+Молодова!E123+Кирилівка!E123+Погоріле!E123+Москалівка!E123+Зарічне!E123+Березники!E123+Металівка!E123+Широке!E123+Томахівка!E123+Середівка!E123+Радькове!E123+Вишневе!E123+Паськівка!E123+Дідівка!E123+Гонтарівка!E123</f>
        <v>25</v>
      </c>
      <c r="F123" s="1">
        <f t="shared" si="5"/>
        <v>35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x14ac:dyDescent="0.2">
      <c r="A124" s="1"/>
      <c r="B124" s="13">
        <v>36</v>
      </c>
      <c r="C124" s="21" t="s">
        <v>159</v>
      </c>
      <c r="D124" s="23">
        <f>Федорівка!D124+Шестакове!D124+Хотімля!D124+Перківка!D124+'Старий Салтів'!D124+Молодова!D124+Кирилівка!D124+Погоріле!D124+Москалівка!D124+Зарічне!D124+Березники!D124+Металівка!D124+Широке!D124+Томахівка!D124+Середівка!D124+Радькове!D124+Вишневе!D124+Паськівка!D124+Дідівка!D124+Гонтарівка!D124</f>
        <v>0</v>
      </c>
      <c r="E124" s="23">
        <f>Федорівка!E124+Шестакове!E124+Хотімля!E124+Перківка!E124+'Старий Салтів'!E124+Молодова!E124+Кирилівка!E124+Погоріле!E124+Москалівка!E124+Зарічне!E124+Березники!E124+Металівка!E124+Широке!E124+Томахівка!E124+Середівка!E124+Радькове!E124+Вишневе!E124+Паськівка!E124+Дідівка!E124+Гонтарівка!E124</f>
        <v>0</v>
      </c>
      <c r="F124" s="1">
        <f t="shared" si="5"/>
        <v>0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1"/>
      <c r="B125" s="13" t="s">
        <v>160</v>
      </c>
      <c r="C125" s="19" t="s">
        <v>90</v>
      </c>
      <c r="D125" s="23">
        <f>Федорівка!D125+Шестакове!D125+Хотімля!D125+Перківка!D125+'Старий Салтів'!D125+Молодова!D125+Кирилівка!D125+Погоріле!D125+Москалівка!D125+Зарічне!D125+Березники!D125+Металівка!D125+Широке!D125+Томахівка!D125+Середівка!D125+Радькове!D125+Вишневе!D125+Паськівка!D125+Дідівка!D125+Гонтарівка!D125</f>
        <v>0</v>
      </c>
      <c r="E125" s="23">
        <f>Федорівка!E125+Шестакове!E125+Хотімля!E125+Перківка!E125+'Старий Салтів'!E125+Молодова!E125+Кирилівка!E125+Погоріле!E125+Москалівка!E125+Зарічне!E125+Березники!E125+Металівка!E125+Широке!E125+Томахівка!E125+Середівка!E125+Радькове!E125+Вишневе!E125+Паськівка!E125+Дідівка!E125+Гонтарівка!E125</f>
        <v>0</v>
      </c>
      <c r="F125" s="1">
        <f t="shared" si="5"/>
        <v>0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1"/>
      <c r="B126" s="13" t="s">
        <v>161</v>
      </c>
      <c r="C126" s="19" t="s">
        <v>92</v>
      </c>
      <c r="D126" s="23">
        <f>Федорівка!D126+Шестакове!D126+Хотімля!D126+Перківка!D126+'Старий Салтів'!D126+Молодова!D126+Кирилівка!D126+Погоріле!D126+Москалівка!D126+Зарічне!D126+Березники!D126+Металівка!D126+Широке!D126+Томахівка!D126+Середівка!D126+Радькове!D126+Вишневе!D126+Паськівка!D126+Дідівка!D126+Гонтарівка!D126</f>
        <v>0</v>
      </c>
      <c r="E126" s="23">
        <f>Федорівка!E126+Шестакове!E126+Хотімля!E126+Перківка!E126+'Старий Салтів'!E126+Молодова!E126+Кирилівка!E126+Погоріле!E126+Москалівка!E126+Зарічне!E126+Березники!E126+Металівка!E126+Широке!E126+Томахівка!E126+Середівка!E126+Радькове!E126+Вишневе!E126+Паськівка!E126+Дідівка!E126+Гонтарівка!E126</f>
        <v>0</v>
      </c>
      <c r="F126" s="1">
        <f t="shared" si="5"/>
        <v>0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1"/>
      <c r="B127" s="13" t="s">
        <v>162</v>
      </c>
      <c r="C127" s="19" t="s">
        <v>94</v>
      </c>
      <c r="D127" s="23">
        <f>Федорівка!D127+Шестакове!D127+Хотімля!D127+Перківка!D127+'Старий Салтів'!D127+Молодова!D127+Кирилівка!D127+Погоріле!D127+Москалівка!D127+Зарічне!D127+Березники!D127+Металівка!D127+Широке!D127+Томахівка!D127+Середівка!D127+Радькове!D127+Вишневе!D127+Паськівка!D127+Дідівка!D127+Гонтарівка!D127</f>
        <v>0</v>
      </c>
      <c r="E127" s="23">
        <f>Федорівка!E127+Шестакове!E127+Хотімля!E127+Перківка!E127+'Старий Салтів'!E127+Молодова!E127+Кирилівка!E127+Погоріле!E127+Москалівка!E127+Зарічне!E127+Березники!E127+Металівка!E127+Широке!E127+Томахівка!E127+Середівка!E127+Радькове!E127+Вишневе!E127+Паськівка!E127+Дідівка!E127+Гонтарівка!E127</f>
        <v>0</v>
      </c>
      <c r="F127" s="1">
        <f t="shared" si="5"/>
        <v>0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1"/>
      <c r="B128" s="13" t="s">
        <v>163</v>
      </c>
      <c r="C128" s="19" t="s">
        <v>96</v>
      </c>
      <c r="D128" s="23">
        <f>Федорівка!D128+Шестакове!D128+Хотімля!D128+Перківка!D128+'Старий Салтів'!D128+Молодова!D128+Кирилівка!D128+Погоріле!D128+Москалівка!D128+Зарічне!D128+Березники!D128+Металівка!D128+Широке!D128+Томахівка!D128+Середівка!D128+Радькове!D128+Вишневе!D128+Паськівка!D128+Дідівка!D128+Гонтарівка!D128</f>
        <v>0</v>
      </c>
      <c r="E128" s="23">
        <f>Федорівка!E128+Шестакове!E128+Хотімля!E128+Перківка!E128+'Старий Салтів'!E128+Молодова!E128+Кирилівка!E128+Погоріле!E128+Москалівка!E128+Зарічне!E128+Березники!E128+Металівка!E128+Широке!E128+Томахівка!E128+Середівка!E128+Радькове!E128+Вишневе!E128+Паськівка!E128+Дідівка!E128+Гонтарівка!E128</f>
        <v>0</v>
      </c>
      <c r="F128" s="1">
        <f t="shared" si="5"/>
        <v>0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1"/>
      <c r="B129" s="13" t="s">
        <v>164</v>
      </c>
      <c r="C129" s="19" t="s">
        <v>98</v>
      </c>
      <c r="D129" s="23">
        <f>Федорівка!D129+Шестакове!D129+Хотімля!D129+Перківка!D129+'Старий Салтів'!D129+Молодова!D129+Кирилівка!D129+Погоріле!D129+Москалівка!D129+Зарічне!D129+Березники!D129+Металівка!D129+Широке!D129+Томахівка!D129+Середівка!D129+Радькове!D129+Вишневе!D129+Паськівка!D129+Дідівка!D129+Гонтарівка!D129</f>
        <v>0</v>
      </c>
      <c r="E129" s="23">
        <f>Федорівка!E129+Шестакове!E129+Хотімля!E129+Перківка!E129+'Старий Салтів'!E129+Молодова!E129+Кирилівка!E129+Погоріле!E129+Москалівка!E129+Зарічне!E129+Березники!E129+Металівка!E129+Широке!E129+Томахівка!E129+Середівка!E129+Радькове!E129+Вишневе!E129+Паськівка!E129+Дідівка!E129+Гонтарівка!E129</f>
        <v>0</v>
      </c>
      <c r="F129" s="1">
        <f t="shared" si="5"/>
        <v>0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1"/>
      <c r="B130" s="13">
        <v>37</v>
      </c>
      <c r="C130" s="20" t="s">
        <v>165</v>
      </c>
      <c r="D130" s="23">
        <f>Федорівка!D130+Шестакове!D130+Хотімля!D130+Перківка!D130+'Старий Салтів'!D130+Молодова!D130+Кирилівка!D130+Погоріле!D130+Москалівка!D130+Зарічне!D130+Березники!D130+Металівка!D130+Широке!D130+Томахівка!D130+Середівка!D130+Радькове!D130+Вишневе!D130+Паськівка!D130+Дідівка!D130+Гонтарівка!D130</f>
        <v>4</v>
      </c>
      <c r="E130" s="23">
        <f>Федорівка!E130+Шестакове!E130+Хотімля!E130+Перківка!E130+'Старий Салтів'!E130+Молодова!E130+Кирилівка!E130+Погоріле!E130+Москалівка!E130+Зарічне!E130+Березники!E130+Металівка!E130+Широке!E130+Томахівка!E130+Середівка!E130+Радькове!E130+Вишневе!E130+Паськівка!E130+Дідівка!E130+Гонтарівка!E130</f>
        <v>7</v>
      </c>
      <c r="F130" s="1">
        <f t="shared" ref="F130:F132" si="6">D130+E130</f>
        <v>11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1"/>
      <c r="B131" s="13" t="s">
        <v>166</v>
      </c>
      <c r="C131" s="20" t="s">
        <v>167</v>
      </c>
      <c r="D131" s="23">
        <f>Федорівка!D131+Шестакове!D131+Хотімля!D131+Перківка!D131+'Старий Салтів'!D131+Молодова!D131+Кирилівка!D131+Погоріле!D131+Москалівка!D131+Зарічне!D131+Березники!D131+Металівка!D131+Широке!D131+Томахівка!D131+Середівка!D131+Радькове!D131+Вишневе!D131+Паськівка!D131+Дідівка!D131+Гонтарівка!D131</f>
        <v>3</v>
      </c>
      <c r="E131" s="23">
        <f>Федорівка!E131+Шестакове!E131+Хотімля!E131+Перківка!E131+'Старий Салтів'!E131+Молодова!E131+Кирилівка!E131+Погоріле!E131+Москалівка!E131+Зарічне!E131+Березники!E131+Металівка!E131+Широке!E131+Томахівка!E131+Середівка!E131+Радькове!E131+Вишневе!E131+Паськівка!E131+Дідівка!E131+Гонтарівка!E131</f>
        <v>4</v>
      </c>
      <c r="F131" s="1">
        <f t="shared" si="6"/>
        <v>7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1"/>
      <c r="B132" s="13" t="s">
        <v>168</v>
      </c>
      <c r="C132" s="20" t="s">
        <v>169</v>
      </c>
      <c r="D132" s="23">
        <f>Федорівка!D132+Шестакове!D132+Хотімля!D132+Перківка!D132+'Старий Салтів'!D132+Молодова!D132+Кирилівка!D132+Погоріле!D132+Москалівка!D132+Зарічне!D132+Березники!D132+Металівка!D132+Широке!D132+Томахівка!D132+Середівка!D132+Радькове!D132+Вишневе!D132+Паськівка!D132+Дідівка!D132+Гонтарівка!D132</f>
        <v>3</v>
      </c>
      <c r="E132" s="23">
        <f>Федорівка!E132+Шестакове!E132+Хотімля!E132+Перківка!E132+'Старий Салтів'!E132+Молодова!E132+Кирилівка!E132+Погоріле!E132+Москалівка!E132+Зарічне!E132+Березники!E132+Металівка!E132+Широке!E132+Томахівка!E132+Середівка!E132+Радькове!E132+Вишневе!E132+Паськівка!E132+Дідівка!E132+Гонтарівка!E132</f>
        <v>4</v>
      </c>
      <c r="F132" s="1">
        <f t="shared" si="6"/>
        <v>7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2:G3"/>
    <mergeCell ref="B62:E63"/>
  </mergeCells>
  <printOptions horizontalCentered="1"/>
  <pageMargins left="0.15748031496062992" right="0.23622047244094491" top="0.55118110236220474" bottom="0.55118110236220474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55" workbookViewId="0">
      <selection activeCell="E66" sqref="E66"/>
    </sheetView>
  </sheetViews>
  <sheetFormatPr defaultColWidth="12.625" defaultRowHeight="15" customHeight="1" x14ac:dyDescent="0.2"/>
  <cols>
    <col min="1" max="1" width="7.875" customWidth="1"/>
    <col min="2" max="2" width="6.375" customWidth="1"/>
    <col min="3" max="3" width="41.5" customWidth="1"/>
    <col min="4" max="4" width="10.75" customWidth="1"/>
    <col min="5" max="5" width="20.125" customWidth="1"/>
    <col min="6" max="6" width="14" customWidth="1"/>
    <col min="7" max="7" width="16.875" customWidth="1"/>
    <col min="8" max="26" width="7.875" customWidth="1"/>
  </cols>
  <sheetData>
    <row r="1" spans="1:26" ht="12" customHeigh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">
      <c r="A2" s="1"/>
      <c r="B2" s="55" t="s">
        <v>0</v>
      </c>
      <c r="C2" s="56"/>
      <c r="D2" s="56"/>
      <c r="E2" s="56"/>
      <c r="F2" s="56"/>
      <c r="G2" s="5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 x14ac:dyDescent="0.2">
      <c r="A3" s="1"/>
      <c r="B3" s="58"/>
      <c r="C3" s="59"/>
      <c r="D3" s="59"/>
      <c r="E3" s="59"/>
      <c r="F3" s="59"/>
      <c r="G3" s="6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">
      <c r="A4" s="1"/>
      <c r="B4" s="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1"/>
      <c r="B5" s="5" t="s">
        <v>6</v>
      </c>
      <c r="C5" s="5" t="s">
        <v>7</v>
      </c>
      <c r="D5" s="6"/>
      <c r="E5" s="6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">
      <c r="A6" s="1"/>
      <c r="B6" s="4">
        <v>1</v>
      </c>
      <c r="C6" s="7" t="s">
        <v>8</v>
      </c>
      <c r="D6" s="4" t="s">
        <v>9</v>
      </c>
      <c r="E6" s="6">
        <v>476</v>
      </c>
      <c r="F6" s="6">
        <f>D65+E65</f>
        <v>462</v>
      </c>
      <c r="G6" s="18">
        <f>(F6-E6)/E6*100</f>
        <v>-2.9411764705882351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1"/>
      <c r="B7" s="4">
        <v>2</v>
      </c>
      <c r="C7" s="7" t="s">
        <v>10</v>
      </c>
      <c r="D7" s="4" t="s">
        <v>9</v>
      </c>
      <c r="E7" s="6">
        <f>476-29-36-132</f>
        <v>279</v>
      </c>
      <c r="F7" s="6">
        <v>250</v>
      </c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">
      <c r="A8" s="1"/>
      <c r="B8" s="4">
        <v>3</v>
      </c>
      <c r="C8" s="7" t="s">
        <v>11</v>
      </c>
      <c r="D8" s="4" t="s">
        <v>9</v>
      </c>
      <c r="E8" s="6">
        <f>29+36</f>
        <v>65</v>
      </c>
      <c r="F8" s="6">
        <v>55</v>
      </c>
      <c r="G8" s="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">
      <c r="A9" s="1"/>
      <c r="B9" s="4">
        <v>4</v>
      </c>
      <c r="C9" s="7" t="s">
        <v>12</v>
      </c>
      <c r="D9" s="4" t="s">
        <v>13</v>
      </c>
      <c r="E9" s="6">
        <f>E7/E6</f>
        <v>0.58613445378151263</v>
      </c>
      <c r="F9" s="6">
        <f>F7/F6</f>
        <v>0.54112554112554112</v>
      </c>
      <c r="G9" s="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">
      <c r="A10" s="1"/>
      <c r="B10" s="4">
        <v>5</v>
      </c>
      <c r="C10" s="7" t="s">
        <v>14</v>
      </c>
      <c r="D10" s="4" t="s">
        <v>9</v>
      </c>
      <c r="E10" s="6"/>
      <c r="F10" s="6" t="s">
        <v>170</v>
      </c>
      <c r="G10" s="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">
      <c r="A11" s="1"/>
      <c r="B11" s="4">
        <v>6</v>
      </c>
      <c r="C11" s="7" t="s">
        <v>15</v>
      </c>
      <c r="D11" s="4" t="s">
        <v>16</v>
      </c>
      <c r="E11" s="6"/>
      <c r="F11" s="6" t="s">
        <v>171</v>
      </c>
      <c r="G11" s="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">
      <c r="A12" s="1"/>
      <c r="B12" s="4">
        <v>7</v>
      </c>
      <c r="C12" s="7" t="s">
        <v>17</v>
      </c>
      <c r="D12" s="4" t="s">
        <v>9</v>
      </c>
      <c r="E12" s="6"/>
      <c r="F12" s="6">
        <v>1</v>
      </c>
      <c r="G12" s="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7.25" customHeight="1" x14ac:dyDescent="0.2">
      <c r="A13" s="1"/>
      <c r="B13" s="5" t="s">
        <v>18</v>
      </c>
      <c r="C13" s="5" t="s">
        <v>19</v>
      </c>
      <c r="D13" s="6"/>
      <c r="E13" s="6"/>
      <c r="F13" s="6"/>
      <c r="G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">
      <c r="A14" s="1"/>
      <c r="B14" s="4">
        <v>8</v>
      </c>
      <c r="C14" s="7" t="s">
        <v>20</v>
      </c>
      <c r="D14" s="4" t="s">
        <v>21</v>
      </c>
      <c r="E14" s="6"/>
      <c r="F14" s="6"/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1"/>
      <c r="B15" s="8" t="s">
        <v>22</v>
      </c>
      <c r="C15" s="7" t="s">
        <v>23</v>
      </c>
      <c r="D15" s="4" t="s">
        <v>21</v>
      </c>
      <c r="E15" s="6"/>
      <c r="F15" s="6"/>
      <c r="G15" s="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">
      <c r="A16" s="1"/>
      <c r="B16" s="8" t="s">
        <v>24</v>
      </c>
      <c r="C16" s="7" t="s">
        <v>25</v>
      </c>
      <c r="D16" s="4" t="s">
        <v>21</v>
      </c>
      <c r="E16" s="6"/>
      <c r="F16" s="6"/>
      <c r="G16" s="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">
      <c r="A17" s="1"/>
      <c r="B17" s="8" t="s">
        <v>26</v>
      </c>
      <c r="C17" s="7" t="s">
        <v>27</v>
      </c>
      <c r="D17" s="4" t="s">
        <v>21</v>
      </c>
      <c r="E17" s="6"/>
      <c r="F17" s="6"/>
      <c r="G17" s="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">
      <c r="A18" s="1"/>
      <c r="B18" s="4">
        <v>9</v>
      </c>
      <c r="C18" s="7" t="s">
        <v>28</v>
      </c>
      <c r="D18" s="4" t="s">
        <v>29</v>
      </c>
      <c r="E18" s="6"/>
      <c r="F18" s="6">
        <v>3</v>
      </c>
      <c r="G18" s="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1"/>
      <c r="B19" s="4">
        <v>10</v>
      </c>
      <c r="C19" s="7" t="s">
        <v>30</v>
      </c>
      <c r="D19" s="4" t="s">
        <v>29</v>
      </c>
      <c r="E19" s="6"/>
      <c r="F19" s="6">
        <v>0</v>
      </c>
      <c r="G19" s="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">
      <c r="A20" s="1"/>
      <c r="B20" s="8"/>
      <c r="C20" s="7" t="s">
        <v>31</v>
      </c>
      <c r="D20" s="6"/>
      <c r="E20" s="6"/>
      <c r="F20" s="6"/>
      <c r="G20" s="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">
      <c r="A21" s="1"/>
      <c r="B21" s="8" t="s">
        <v>32</v>
      </c>
      <c r="C21" s="7" t="s">
        <v>33</v>
      </c>
      <c r="D21" s="4" t="s">
        <v>29</v>
      </c>
      <c r="E21" s="6"/>
      <c r="F21" s="6">
        <v>0</v>
      </c>
      <c r="G21" s="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1"/>
      <c r="B22" s="8" t="s">
        <v>34</v>
      </c>
      <c r="C22" s="7" t="s">
        <v>35</v>
      </c>
      <c r="D22" s="4" t="s">
        <v>29</v>
      </c>
      <c r="E22" s="6"/>
      <c r="F22" s="6">
        <v>1</v>
      </c>
      <c r="G22" s="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1"/>
      <c r="B23" s="8" t="s">
        <v>36</v>
      </c>
      <c r="C23" s="7" t="s">
        <v>37</v>
      </c>
      <c r="D23" s="4" t="s">
        <v>29</v>
      </c>
      <c r="E23" s="6"/>
      <c r="F23" s="6"/>
      <c r="G23" s="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1"/>
      <c r="B24" s="4">
        <v>11</v>
      </c>
      <c r="C24" s="7" t="s">
        <v>38</v>
      </c>
      <c r="D24" s="4" t="s">
        <v>39</v>
      </c>
      <c r="E24" s="6"/>
      <c r="F24" s="6">
        <v>0</v>
      </c>
      <c r="G24" s="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1"/>
      <c r="B25" s="4">
        <v>12</v>
      </c>
      <c r="C25" s="7" t="s">
        <v>40</v>
      </c>
      <c r="D25" s="4" t="s">
        <v>29</v>
      </c>
      <c r="E25" s="6"/>
      <c r="F25" s="6"/>
      <c r="G25" s="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1"/>
      <c r="B26" s="9" t="s">
        <v>41</v>
      </c>
      <c r="C26" s="7" t="s">
        <v>42</v>
      </c>
      <c r="D26" s="4" t="s">
        <v>43</v>
      </c>
      <c r="E26" s="6"/>
      <c r="F26" s="6">
        <v>0</v>
      </c>
      <c r="G26" s="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1"/>
      <c r="B27" s="9" t="s">
        <v>44</v>
      </c>
      <c r="C27" s="7" t="s">
        <v>45</v>
      </c>
      <c r="D27" s="4" t="s">
        <v>43</v>
      </c>
      <c r="E27" s="6"/>
      <c r="F27" s="6">
        <v>0</v>
      </c>
      <c r="G27" s="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1"/>
      <c r="B28" s="9" t="s">
        <v>46</v>
      </c>
      <c r="C28" s="7" t="s">
        <v>47</v>
      </c>
      <c r="D28" s="4" t="s">
        <v>43</v>
      </c>
      <c r="E28" s="6"/>
      <c r="F28" s="6"/>
      <c r="G28" s="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1"/>
      <c r="B29" s="4">
        <v>13</v>
      </c>
      <c r="C29" s="7" t="s">
        <v>48</v>
      </c>
      <c r="D29" s="4" t="s">
        <v>21</v>
      </c>
      <c r="E29" s="6"/>
      <c r="F29" s="6"/>
      <c r="G29" s="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1"/>
      <c r="B30" s="9" t="s">
        <v>49</v>
      </c>
      <c r="C30" s="7" t="s">
        <v>50</v>
      </c>
      <c r="D30" s="3" t="s">
        <v>13</v>
      </c>
      <c r="E30" s="6"/>
      <c r="F30" s="6"/>
      <c r="G30" s="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1"/>
      <c r="B31" s="9" t="s">
        <v>51</v>
      </c>
      <c r="C31" s="7" t="s">
        <v>52</v>
      </c>
      <c r="D31" s="3" t="s">
        <v>13</v>
      </c>
      <c r="E31" s="6"/>
      <c r="F31" s="6"/>
      <c r="G31" s="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">
      <c r="A32" s="1"/>
      <c r="B32" s="9" t="s">
        <v>53</v>
      </c>
      <c r="C32" s="7" t="s">
        <v>54</v>
      </c>
      <c r="D32" s="4" t="s">
        <v>13</v>
      </c>
      <c r="E32" s="6"/>
      <c r="F32" s="6"/>
      <c r="G32" s="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">
      <c r="A33" s="1"/>
      <c r="B33" s="5" t="s">
        <v>55</v>
      </c>
      <c r="C33" s="5" t="s">
        <v>56</v>
      </c>
      <c r="D33" s="6"/>
      <c r="E33" s="6"/>
      <c r="F33" s="6"/>
      <c r="G33" s="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">
      <c r="A34" s="1"/>
      <c r="B34" s="4">
        <v>14</v>
      </c>
      <c r="C34" s="7" t="s">
        <v>57</v>
      </c>
      <c r="D34" s="4" t="s">
        <v>21</v>
      </c>
      <c r="E34" s="6"/>
      <c r="F34" s="6"/>
      <c r="G34" s="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">
      <c r="A35" s="1"/>
      <c r="B35" s="4">
        <v>15</v>
      </c>
      <c r="C35" s="7" t="s">
        <v>58</v>
      </c>
      <c r="D35" s="4" t="s">
        <v>21</v>
      </c>
      <c r="E35" s="6"/>
      <c r="F35" s="6"/>
      <c r="G35" s="6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">
      <c r="A36" s="1"/>
      <c r="B36" s="4">
        <v>16</v>
      </c>
      <c r="C36" s="7" t="s">
        <v>59</v>
      </c>
      <c r="D36" s="4" t="s">
        <v>13</v>
      </c>
      <c r="E36" s="6"/>
      <c r="F36" s="6"/>
      <c r="G36" s="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1"/>
      <c r="B37" s="4">
        <v>17</v>
      </c>
      <c r="C37" s="7" t="s">
        <v>60</v>
      </c>
      <c r="D37" s="4" t="s">
        <v>13</v>
      </c>
      <c r="E37" s="6"/>
      <c r="F37" s="6"/>
      <c r="G37" s="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">
      <c r="A38" s="1"/>
      <c r="B38" s="4">
        <v>18</v>
      </c>
      <c r="C38" s="7" t="s">
        <v>61</v>
      </c>
      <c r="D38" s="4" t="s">
        <v>21</v>
      </c>
      <c r="E38" s="6"/>
      <c r="F38" s="6"/>
      <c r="G38" s="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1"/>
      <c r="B39" s="4">
        <v>19</v>
      </c>
      <c r="C39" s="7" t="s">
        <v>62</v>
      </c>
      <c r="D39" s="4" t="s">
        <v>21</v>
      </c>
      <c r="E39" s="6"/>
      <c r="F39" s="6"/>
      <c r="G39" s="6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">
      <c r="A40" s="1"/>
      <c r="B40" s="4">
        <v>20</v>
      </c>
      <c r="C40" s="7" t="s">
        <v>63</v>
      </c>
      <c r="D40" s="4" t="s">
        <v>21</v>
      </c>
      <c r="E40" s="6"/>
      <c r="F40" s="6"/>
      <c r="G40" s="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">
      <c r="A41" s="1"/>
      <c r="B41" s="4">
        <v>21</v>
      </c>
      <c r="C41" s="7" t="s">
        <v>64</v>
      </c>
      <c r="D41" s="4" t="s">
        <v>21</v>
      </c>
      <c r="E41" s="6"/>
      <c r="F41" s="6"/>
      <c r="G41" s="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1"/>
      <c r="B42" s="4">
        <v>22</v>
      </c>
      <c r="C42" s="7" t="s">
        <v>65</v>
      </c>
      <c r="D42" s="4" t="s">
        <v>21</v>
      </c>
      <c r="E42" s="6"/>
      <c r="F42" s="6"/>
      <c r="G42" s="6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5" t="s">
        <v>66</v>
      </c>
      <c r="C43" s="5" t="s">
        <v>67</v>
      </c>
      <c r="D43" s="6"/>
      <c r="E43" s="6"/>
      <c r="F43" s="6"/>
      <c r="G43" s="6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6" x14ac:dyDescent="0.2">
      <c r="A44" s="1"/>
      <c r="B44" s="4">
        <v>23</v>
      </c>
      <c r="C44" s="7" t="s">
        <v>68</v>
      </c>
      <c r="D44" s="4" t="s">
        <v>13</v>
      </c>
      <c r="E44" s="6"/>
      <c r="F44" s="17">
        <v>0.2</v>
      </c>
      <c r="G44" s="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1"/>
      <c r="B45" s="4">
        <v>24</v>
      </c>
      <c r="C45" s="7" t="s">
        <v>69</v>
      </c>
      <c r="D45" s="4" t="s">
        <v>9</v>
      </c>
      <c r="E45" s="6"/>
      <c r="F45" s="6"/>
      <c r="G45" s="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">
      <c r="A46" s="1"/>
      <c r="B46" s="4">
        <v>25</v>
      </c>
      <c r="C46" s="7" t="s">
        <v>70</v>
      </c>
      <c r="D46" s="4" t="s">
        <v>9</v>
      </c>
      <c r="E46" s="6"/>
      <c r="F46" s="6">
        <v>15</v>
      </c>
      <c r="G46" s="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">
      <c r="A47" s="1"/>
      <c r="B47" s="4">
        <v>26</v>
      </c>
      <c r="C47" s="7" t="s">
        <v>71</v>
      </c>
      <c r="D47" s="4" t="s">
        <v>13</v>
      </c>
      <c r="E47" s="6"/>
      <c r="F47" s="6">
        <v>6</v>
      </c>
      <c r="G47" s="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">
      <c r="A48" s="1"/>
      <c r="B48" s="4">
        <v>27</v>
      </c>
      <c r="C48" s="7" t="s">
        <v>172</v>
      </c>
      <c r="D48" s="4" t="s">
        <v>9</v>
      </c>
      <c r="E48" s="6"/>
      <c r="F48" s="6">
        <v>26</v>
      </c>
      <c r="G48" s="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1"/>
      <c r="B49" s="4">
        <v>28</v>
      </c>
      <c r="C49" s="7" t="s">
        <v>73</v>
      </c>
      <c r="D49" s="4" t="s">
        <v>13</v>
      </c>
      <c r="E49" s="6"/>
      <c r="F49" s="17">
        <v>0.01</v>
      </c>
      <c r="G49" s="6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 x14ac:dyDescent="0.2">
      <c r="A50" s="1"/>
      <c r="B50" s="4">
        <v>29</v>
      </c>
      <c r="C50" s="7" t="s">
        <v>74</v>
      </c>
      <c r="D50" s="4" t="s">
        <v>13</v>
      </c>
      <c r="E50" s="6"/>
      <c r="F50" s="6">
        <v>5</v>
      </c>
      <c r="G50" s="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1"/>
      <c r="B51" s="4">
        <v>30</v>
      </c>
      <c r="C51" s="7" t="s">
        <v>75</v>
      </c>
      <c r="D51" s="4" t="s">
        <v>13</v>
      </c>
      <c r="E51" s="6"/>
      <c r="F51" s="6"/>
      <c r="G51" s="6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">
      <c r="A52" s="1"/>
      <c r="B52" s="4">
        <v>31</v>
      </c>
      <c r="C52" s="7" t="s">
        <v>76</v>
      </c>
      <c r="D52" s="4" t="s">
        <v>13</v>
      </c>
      <c r="E52" s="6"/>
      <c r="F52" s="6"/>
      <c r="G52" s="6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1"/>
      <c r="B53" s="4">
        <v>32</v>
      </c>
      <c r="C53" s="7" t="s">
        <v>77</v>
      </c>
      <c r="D53" s="4" t="s">
        <v>13</v>
      </c>
      <c r="E53" s="6"/>
      <c r="F53" s="6"/>
      <c r="G53" s="6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1"/>
      <c r="B54" s="5" t="s">
        <v>78</v>
      </c>
      <c r="C54" s="5" t="s">
        <v>79</v>
      </c>
      <c r="D54" s="6"/>
      <c r="E54" s="6"/>
      <c r="F54" s="6"/>
      <c r="G54" s="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6" x14ac:dyDescent="0.2">
      <c r="A55" s="1"/>
      <c r="B55" s="4">
        <v>33</v>
      </c>
      <c r="C55" s="7" t="s">
        <v>80</v>
      </c>
      <c r="D55" s="4" t="s">
        <v>13</v>
      </c>
      <c r="E55" s="6"/>
      <c r="F55" s="6">
        <v>0</v>
      </c>
      <c r="G55" s="6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6" x14ac:dyDescent="0.2">
      <c r="A56" s="1"/>
      <c r="B56" s="4">
        <v>34</v>
      </c>
      <c r="C56" s="7" t="s">
        <v>81</v>
      </c>
      <c r="D56" s="4" t="s">
        <v>13</v>
      </c>
      <c r="E56" s="6"/>
      <c r="F56" s="6">
        <v>0</v>
      </c>
      <c r="G56" s="6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">
      <c r="A57" s="1"/>
      <c r="B57" s="4">
        <v>35</v>
      </c>
      <c r="C57" s="7" t="s">
        <v>82</v>
      </c>
      <c r="D57" s="4" t="s">
        <v>13</v>
      </c>
      <c r="E57" s="6"/>
      <c r="F57" s="6">
        <v>0</v>
      </c>
      <c r="G57" s="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1"/>
      <c r="B58" s="4">
        <v>36</v>
      </c>
      <c r="C58" s="7" t="s">
        <v>83</v>
      </c>
      <c r="D58" s="4" t="s">
        <v>13</v>
      </c>
      <c r="E58" s="6"/>
      <c r="F58" s="6">
        <v>0</v>
      </c>
      <c r="G58" s="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1"/>
      <c r="B59" s="4">
        <v>37</v>
      </c>
      <c r="C59" s="7" t="s">
        <v>84</v>
      </c>
      <c r="D59" s="4" t="s">
        <v>13</v>
      </c>
      <c r="E59" s="6"/>
      <c r="F59" s="6">
        <v>0</v>
      </c>
      <c r="G59" s="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1"/>
      <c r="B62" s="61" t="s">
        <v>85</v>
      </c>
      <c r="C62" s="62"/>
      <c r="D62" s="62"/>
      <c r="E62" s="6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5">
      <c r="A63" s="1"/>
      <c r="B63" s="59"/>
      <c r="C63" s="59"/>
      <c r="D63" s="59"/>
      <c r="E63" s="59"/>
      <c r="F63" s="10"/>
      <c r="G63" s="10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5">
      <c r="A64" s="1"/>
      <c r="B64" s="11"/>
      <c r="C64" s="12" t="s">
        <v>1</v>
      </c>
      <c r="D64" s="12" t="s">
        <v>86</v>
      </c>
      <c r="E64" s="12" t="s">
        <v>87</v>
      </c>
      <c r="F64" s="10"/>
      <c r="G64" s="10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1"/>
      <c r="B65" s="13">
        <v>1</v>
      </c>
      <c r="C65" s="14" t="s">
        <v>88</v>
      </c>
      <c r="D65" s="1">
        <f>SUM(D66:D70)</f>
        <v>200</v>
      </c>
      <c r="E65" s="11">
        <f>SUM(E66:E70)</f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1"/>
      <c r="B66" s="15" t="s">
        <v>89</v>
      </c>
      <c r="C66" s="14" t="s">
        <v>90</v>
      </c>
      <c r="D66" s="11">
        <v>10</v>
      </c>
      <c r="E66" s="11">
        <v>15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1"/>
      <c r="B67" s="15" t="s">
        <v>91</v>
      </c>
      <c r="C67" s="14" t="s">
        <v>92</v>
      </c>
      <c r="D67" s="11">
        <v>24</v>
      </c>
      <c r="E67" s="11">
        <v>31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1"/>
      <c r="B68" s="15" t="s">
        <v>93</v>
      </c>
      <c r="C68" s="14" t="s">
        <v>94</v>
      </c>
      <c r="D68" s="11">
        <v>67</v>
      </c>
      <c r="E68" s="11">
        <v>49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1"/>
      <c r="B69" s="15" t="s">
        <v>95</v>
      </c>
      <c r="C69" s="14" t="s">
        <v>96</v>
      </c>
      <c r="D69" s="11">
        <v>68</v>
      </c>
      <c r="E69" s="11">
        <v>66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1"/>
      <c r="B70" s="15" t="s">
        <v>97</v>
      </c>
      <c r="C70" s="14" t="s">
        <v>98</v>
      </c>
      <c r="D70" s="11">
        <v>31</v>
      </c>
      <c r="E70" s="11">
        <v>101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1"/>
      <c r="B71" s="13">
        <v>2</v>
      </c>
      <c r="C71" s="14" t="s">
        <v>99</v>
      </c>
      <c r="D71" s="11">
        <v>0</v>
      </c>
      <c r="E71" s="11">
        <v>2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1"/>
      <c r="B72" s="13">
        <v>3</v>
      </c>
      <c r="C72" s="14" t="s">
        <v>100</v>
      </c>
      <c r="D72" s="11">
        <v>4</v>
      </c>
      <c r="E72" s="11">
        <v>2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1"/>
      <c r="B73" s="13">
        <v>4</v>
      </c>
      <c r="C73" s="14" t="s">
        <v>101</v>
      </c>
      <c r="D73" s="11">
        <v>2</v>
      </c>
      <c r="E73" s="11">
        <v>4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1"/>
      <c r="B74" s="13">
        <v>5</v>
      </c>
      <c r="C74" s="14" t="s">
        <v>102</v>
      </c>
      <c r="D74" s="11">
        <v>1</v>
      </c>
      <c r="E74" s="11">
        <v>6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1"/>
      <c r="B75" s="13">
        <v>6</v>
      </c>
      <c r="C75" s="14" t="s">
        <v>173</v>
      </c>
      <c r="D75" s="11">
        <v>5</v>
      </c>
      <c r="E75" s="11">
        <v>2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1"/>
      <c r="B76" s="13">
        <v>7</v>
      </c>
      <c r="C76" s="14" t="s">
        <v>104</v>
      </c>
      <c r="D76" s="11">
        <v>0</v>
      </c>
      <c r="E76" s="11"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1"/>
      <c r="B77" s="13">
        <v>8</v>
      </c>
      <c r="C77" s="14" t="s">
        <v>105</v>
      </c>
      <c r="D77" s="11">
        <v>0</v>
      </c>
      <c r="E77" s="11">
        <v>2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1"/>
      <c r="B78" s="13">
        <v>9</v>
      </c>
      <c r="C78" s="14" t="s">
        <v>106</v>
      </c>
      <c r="D78" s="11">
        <v>0</v>
      </c>
      <c r="E78" s="11">
        <v>1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x14ac:dyDescent="0.2">
      <c r="A79" s="1"/>
      <c r="B79" s="13">
        <v>10</v>
      </c>
      <c r="C79" s="14" t="s">
        <v>107</v>
      </c>
      <c r="D79" s="11">
        <v>0</v>
      </c>
      <c r="E79" s="11"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1"/>
      <c r="B80" s="13">
        <v>11</v>
      </c>
      <c r="C80" s="14" t="s">
        <v>108</v>
      </c>
      <c r="D80" s="11">
        <v>0</v>
      </c>
      <c r="E80" s="11"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1"/>
      <c r="B81" s="13">
        <v>12</v>
      </c>
      <c r="C81" s="14" t="s">
        <v>109</v>
      </c>
      <c r="D81" s="11">
        <v>9</v>
      </c>
      <c r="E81" s="11">
        <v>20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1"/>
      <c r="B82" s="13">
        <v>13</v>
      </c>
      <c r="C82" s="14" t="s">
        <v>110</v>
      </c>
      <c r="D82" s="11">
        <v>4</v>
      </c>
      <c r="E82" s="11">
        <v>2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1"/>
      <c r="B83" s="15" t="s">
        <v>49</v>
      </c>
      <c r="C83" s="14" t="s">
        <v>111</v>
      </c>
      <c r="D83" s="11">
        <v>2</v>
      </c>
      <c r="E83" s="11">
        <v>1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1"/>
      <c r="B84" s="15" t="s">
        <v>51</v>
      </c>
      <c r="C84" s="14" t="s">
        <v>112</v>
      </c>
      <c r="D84" s="11">
        <v>2</v>
      </c>
      <c r="E84" s="11">
        <v>1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1"/>
      <c r="B85" s="13">
        <v>14</v>
      </c>
      <c r="C85" s="11" t="s">
        <v>113</v>
      </c>
      <c r="D85" s="11">
        <v>6</v>
      </c>
      <c r="E85" s="11">
        <v>4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1"/>
      <c r="B86" s="13">
        <v>15</v>
      </c>
      <c r="C86" s="11" t="s">
        <v>114</v>
      </c>
      <c r="D86" s="11">
        <v>9</v>
      </c>
      <c r="E86" s="11">
        <v>6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1"/>
      <c r="B87" s="13">
        <v>16</v>
      </c>
      <c r="C87" s="11" t="s">
        <v>115</v>
      </c>
      <c r="D87" s="11">
        <v>12</v>
      </c>
      <c r="E87" s="11">
        <v>14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1"/>
      <c r="B88" s="13">
        <v>17</v>
      </c>
      <c r="C88" s="11" t="s">
        <v>116</v>
      </c>
      <c r="D88" s="11">
        <v>12</v>
      </c>
      <c r="E88" s="11">
        <v>14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1"/>
      <c r="B89" s="13">
        <v>18</v>
      </c>
      <c r="C89" s="11" t="s">
        <v>117</v>
      </c>
      <c r="D89" s="11">
        <v>0</v>
      </c>
      <c r="E89" s="11">
        <v>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1"/>
      <c r="B90" s="13">
        <v>19</v>
      </c>
      <c r="C90" s="11" t="s">
        <v>118</v>
      </c>
      <c r="D90" s="11">
        <v>0</v>
      </c>
      <c r="E90" s="11">
        <v>5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1"/>
      <c r="B91" s="13">
        <v>20</v>
      </c>
      <c r="C91" s="11" t="s">
        <v>119</v>
      </c>
      <c r="D91" s="11">
        <v>3</v>
      </c>
      <c r="E91" s="11">
        <v>10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1"/>
      <c r="B92" s="13">
        <v>21</v>
      </c>
      <c r="C92" s="11" t="s">
        <v>120</v>
      </c>
      <c r="D92" s="11">
        <v>1</v>
      </c>
      <c r="E92" s="11"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1"/>
      <c r="B93" s="13">
        <v>22</v>
      </c>
      <c r="C93" s="11" t="s">
        <v>121</v>
      </c>
      <c r="D93" s="11">
        <v>1</v>
      </c>
      <c r="E93" s="11"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1"/>
      <c r="B94" s="13">
        <v>23</v>
      </c>
      <c r="C94" s="11" t="s">
        <v>122</v>
      </c>
      <c r="D94" s="11">
        <v>0</v>
      </c>
      <c r="E94" s="11">
        <v>2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1"/>
      <c r="B95" s="13">
        <v>24</v>
      </c>
      <c r="C95" s="11" t="s">
        <v>123</v>
      </c>
      <c r="D95" s="11">
        <v>2</v>
      </c>
      <c r="E95" s="11">
        <v>1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1"/>
      <c r="B96" s="15" t="s">
        <v>124</v>
      </c>
      <c r="C96" s="11" t="s">
        <v>125</v>
      </c>
      <c r="D96" s="11">
        <v>0</v>
      </c>
      <c r="E96" s="11"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1"/>
      <c r="B97" s="15" t="s">
        <v>126</v>
      </c>
      <c r="C97" s="11" t="s">
        <v>127</v>
      </c>
      <c r="D97" s="11">
        <v>3</v>
      </c>
      <c r="E97" s="11">
        <v>12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1"/>
      <c r="B98" s="15" t="s">
        <v>128</v>
      </c>
      <c r="C98" s="11" t="s">
        <v>129</v>
      </c>
      <c r="D98" s="11">
        <v>1</v>
      </c>
      <c r="E98" s="11">
        <v>0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1"/>
      <c r="B99" s="13">
        <v>25</v>
      </c>
      <c r="C99" s="11" t="s">
        <v>130</v>
      </c>
      <c r="D99" s="11">
        <v>1</v>
      </c>
      <c r="E99" s="11">
        <v>0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x14ac:dyDescent="0.2">
      <c r="A100" s="1"/>
      <c r="B100" s="13">
        <v>26</v>
      </c>
      <c r="C100" s="16" t="s">
        <v>131</v>
      </c>
      <c r="D100" s="11">
        <v>0</v>
      </c>
      <c r="E100" s="11"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1"/>
      <c r="B101" s="13">
        <v>27</v>
      </c>
      <c r="C101" s="11" t="s">
        <v>132</v>
      </c>
      <c r="D101" s="11">
        <v>0</v>
      </c>
      <c r="E101" s="11"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1"/>
      <c r="B102" s="13">
        <v>28</v>
      </c>
      <c r="C102" s="11" t="s">
        <v>133</v>
      </c>
      <c r="D102" s="11"/>
      <c r="E102" s="1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1"/>
      <c r="B103" s="15" t="s">
        <v>134</v>
      </c>
      <c r="C103" s="14" t="s">
        <v>90</v>
      </c>
      <c r="D103" s="11">
        <v>0</v>
      </c>
      <c r="E103" s="11"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1"/>
      <c r="B104" s="15" t="s">
        <v>135</v>
      </c>
      <c r="C104" s="14" t="s">
        <v>92</v>
      </c>
      <c r="D104" s="11">
        <v>1</v>
      </c>
      <c r="E104" s="11">
        <v>1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1"/>
      <c r="B105" s="15" t="s">
        <v>136</v>
      </c>
      <c r="C105" s="14" t="s">
        <v>94</v>
      </c>
      <c r="D105" s="11">
        <v>0</v>
      </c>
      <c r="E105" s="11">
        <v>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1"/>
      <c r="B106" s="15" t="s">
        <v>137</v>
      </c>
      <c r="C106" s="14" t="s">
        <v>96</v>
      </c>
      <c r="D106" s="11">
        <v>0</v>
      </c>
      <c r="E106" s="11"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1"/>
      <c r="B107" s="15" t="s">
        <v>138</v>
      </c>
      <c r="C107" s="14" t="s">
        <v>98</v>
      </c>
      <c r="D107" s="11">
        <v>0</v>
      </c>
      <c r="E107" s="11"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1"/>
      <c r="B108" s="13">
        <v>29</v>
      </c>
      <c r="C108" s="11" t="s">
        <v>139</v>
      </c>
      <c r="D108" s="11">
        <v>0</v>
      </c>
      <c r="E108" s="11"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1"/>
      <c r="B109" s="13">
        <v>30</v>
      </c>
      <c r="C109" s="11" t="s">
        <v>140</v>
      </c>
      <c r="D109" s="11">
        <v>0</v>
      </c>
      <c r="E109" s="11">
        <v>1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1"/>
      <c r="B110" s="13">
        <v>31</v>
      </c>
      <c r="C110" s="11" t="s">
        <v>141</v>
      </c>
      <c r="D110" s="11">
        <v>3</v>
      </c>
      <c r="E110" s="11">
        <v>12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1"/>
      <c r="B111" s="15" t="s">
        <v>142</v>
      </c>
      <c r="C111" s="16" t="s">
        <v>143</v>
      </c>
      <c r="D111" s="11">
        <v>3</v>
      </c>
      <c r="E111" s="11">
        <v>12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1"/>
      <c r="B112" s="15" t="s">
        <v>144</v>
      </c>
      <c r="C112" s="11" t="s">
        <v>145</v>
      </c>
      <c r="D112" s="11">
        <v>3</v>
      </c>
      <c r="E112" s="11">
        <v>12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1"/>
      <c r="B113" s="15" t="s">
        <v>146</v>
      </c>
      <c r="C113" s="11" t="s">
        <v>147</v>
      </c>
      <c r="D113" s="11">
        <v>0</v>
      </c>
      <c r="E113" s="11"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1"/>
      <c r="B114" s="15" t="s">
        <v>148</v>
      </c>
      <c r="C114" s="11" t="s">
        <v>149</v>
      </c>
      <c r="D114" s="11">
        <v>0</v>
      </c>
      <c r="E114" s="11">
        <v>0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1"/>
      <c r="B115" s="13">
        <v>32</v>
      </c>
      <c r="C115" s="16" t="s">
        <v>150</v>
      </c>
      <c r="D115" s="11">
        <v>60</v>
      </c>
      <c r="E115" s="11">
        <v>81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1"/>
      <c r="B116" s="13">
        <v>33</v>
      </c>
      <c r="C116" s="11" t="s">
        <v>151</v>
      </c>
      <c r="D116" s="11">
        <v>20</v>
      </c>
      <c r="E116" s="11">
        <v>34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1"/>
      <c r="B117" s="13">
        <v>34</v>
      </c>
      <c r="C117" s="11" t="s">
        <v>152</v>
      </c>
      <c r="D117" s="11">
        <v>12</v>
      </c>
      <c r="E117" s="11">
        <v>20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1"/>
      <c r="B118" s="13" t="s">
        <v>153</v>
      </c>
      <c r="C118" s="14" t="s">
        <v>90</v>
      </c>
      <c r="D118" s="11">
        <v>0</v>
      </c>
      <c r="E118" s="11"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1"/>
      <c r="B119" s="13" t="s">
        <v>154</v>
      </c>
      <c r="C119" s="14" t="s">
        <v>92</v>
      </c>
      <c r="D119" s="11">
        <v>6</v>
      </c>
      <c r="E119" s="11">
        <v>12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1"/>
      <c r="B120" s="13" t="s">
        <v>155</v>
      </c>
      <c r="C120" s="14" t="s">
        <v>94</v>
      </c>
      <c r="D120" s="11">
        <v>3</v>
      </c>
      <c r="E120" s="11">
        <v>5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1"/>
      <c r="B121" s="13" t="s">
        <v>156</v>
      </c>
      <c r="C121" s="14" t="s">
        <v>96</v>
      </c>
      <c r="D121" s="11">
        <v>3</v>
      </c>
      <c r="E121" s="11">
        <v>2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1"/>
      <c r="B122" s="13" t="s">
        <v>157</v>
      </c>
      <c r="C122" s="14" t="s">
        <v>98</v>
      </c>
      <c r="D122" s="11"/>
      <c r="E122" s="1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x14ac:dyDescent="0.2">
      <c r="A123" s="1"/>
      <c r="B123" s="13">
        <v>35</v>
      </c>
      <c r="C123" s="16" t="s">
        <v>158</v>
      </c>
      <c r="D123" s="11">
        <v>1</v>
      </c>
      <c r="E123" s="11">
        <v>3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1"/>
      <c r="B124" s="13">
        <v>36</v>
      </c>
      <c r="C124" s="16" t="s">
        <v>159</v>
      </c>
      <c r="D124" s="11">
        <v>0</v>
      </c>
      <c r="E124" s="11">
        <v>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1"/>
      <c r="B125" s="13" t="s">
        <v>160</v>
      </c>
      <c r="C125" s="14" t="s">
        <v>90</v>
      </c>
      <c r="D125" s="11">
        <v>0</v>
      </c>
      <c r="E125" s="11">
        <v>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1"/>
      <c r="B126" s="13" t="s">
        <v>161</v>
      </c>
      <c r="C126" s="14" t="s">
        <v>92</v>
      </c>
      <c r="D126" s="11">
        <v>0</v>
      </c>
      <c r="E126" s="11">
        <v>0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1"/>
      <c r="B127" s="13" t="s">
        <v>162</v>
      </c>
      <c r="C127" s="14" t="s">
        <v>94</v>
      </c>
      <c r="D127" s="11">
        <v>0</v>
      </c>
      <c r="E127" s="11">
        <v>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1"/>
      <c r="B128" s="13" t="s">
        <v>163</v>
      </c>
      <c r="C128" s="14" t="s">
        <v>96</v>
      </c>
      <c r="D128" s="11">
        <v>0</v>
      </c>
      <c r="E128" s="11">
        <v>0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1"/>
      <c r="B129" s="13" t="s">
        <v>164</v>
      </c>
      <c r="C129" s="14" t="s">
        <v>98</v>
      </c>
      <c r="D129" s="11">
        <v>0</v>
      </c>
      <c r="E129" s="11">
        <v>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1"/>
      <c r="B130" s="13">
        <v>37</v>
      </c>
      <c r="C130" s="11" t="s">
        <v>165</v>
      </c>
      <c r="D130" s="11">
        <v>0</v>
      </c>
      <c r="E130" s="11"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1"/>
      <c r="B131" s="13" t="s">
        <v>166</v>
      </c>
      <c r="C131" s="11" t="s">
        <v>167</v>
      </c>
      <c r="D131" s="11">
        <v>0</v>
      </c>
      <c r="E131" s="11">
        <v>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1"/>
      <c r="B132" s="13" t="s">
        <v>168</v>
      </c>
      <c r="C132" s="11" t="s">
        <v>169</v>
      </c>
      <c r="D132" s="11">
        <v>0</v>
      </c>
      <c r="E132" s="11">
        <v>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2:G3"/>
    <mergeCell ref="B62:E63"/>
  </mergeCells>
  <printOptions horizontalCentered="1"/>
  <pageMargins left="0.15748031496062992" right="0.23622047244094491" top="0.55118110236220474" bottom="0.55118110236220474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52" workbookViewId="0">
      <selection activeCell="D65" sqref="D65:E65"/>
    </sheetView>
  </sheetViews>
  <sheetFormatPr defaultColWidth="12.625" defaultRowHeight="15" customHeight="1" x14ac:dyDescent="0.2"/>
  <cols>
    <col min="1" max="1" width="7.875" customWidth="1"/>
    <col min="2" max="2" width="6.375" customWidth="1"/>
    <col min="3" max="3" width="41.5" customWidth="1"/>
    <col min="4" max="4" width="10.75" customWidth="1"/>
    <col min="5" max="5" width="20.125" customWidth="1"/>
    <col min="6" max="6" width="14" customWidth="1"/>
    <col min="7" max="7" width="16.875" customWidth="1"/>
    <col min="8" max="26" width="7.875" customWidth="1"/>
  </cols>
  <sheetData>
    <row r="1" spans="1:26" ht="12" customHeigh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">
      <c r="A2" s="1"/>
      <c r="B2" s="55" t="s">
        <v>0</v>
      </c>
      <c r="C2" s="56"/>
      <c r="D2" s="56"/>
      <c r="E2" s="56"/>
      <c r="F2" s="56"/>
      <c r="G2" s="5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 x14ac:dyDescent="0.2">
      <c r="A3" s="1"/>
      <c r="B3" s="58"/>
      <c r="C3" s="59"/>
      <c r="D3" s="59"/>
      <c r="E3" s="59"/>
      <c r="F3" s="59"/>
      <c r="G3" s="6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">
      <c r="A4" s="1"/>
      <c r="B4" s="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1"/>
      <c r="B5" s="5" t="s">
        <v>6</v>
      </c>
      <c r="C5" s="5" t="s">
        <v>7</v>
      </c>
      <c r="D5" s="6"/>
      <c r="E5" s="6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">
      <c r="A6" s="1"/>
      <c r="B6" s="4">
        <v>1</v>
      </c>
      <c r="C6" s="7" t="s">
        <v>8</v>
      </c>
      <c r="D6" s="4" t="s">
        <v>9</v>
      </c>
      <c r="E6" s="6">
        <v>10</v>
      </c>
      <c r="F6" s="6">
        <f>D65+E65</f>
        <v>11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1"/>
      <c r="B7" s="4">
        <v>2</v>
      </c>
      <c r="C7" s="7" t="s">
        <v>10</v>
      </c>
      <c r="D7" s="4" t="s">
        <v>9</v>
      </c>
      <c r="E7" s="6">
        <v>3</v>
      </c>
      <c r="F7" s="6">
        <v>10</v>
      </c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">
      <c r="A8" s="1"/>
      <c r="B8" s="4">
        <v>3</v>
      </c>
      <c r="C8" s="7" t="s">
        <v>11</v>
      </c>
      <c r="D8" s="4" t="s">
        <v>9</v>
      </c>
      <c r="E8" s="6">
        <v>1</v>
      </c>
      <c r="F8" s="6">
        <v>1</v>
      </c>
      <c r="G8" s="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">
      <c r="A9" s="1"/>
      <c r="B9" s="4">
        <v>4</v>
      </c>
      <c r="C9" s="7" t="s">
        <v>12</v>
      </c>
      <c r="D9" s="4" t="s">
        <v>13</v>
      </c>
      <c r="E9" s="6">
        <f>E7/E6</f>
        <v>0.3</v>
      </c>
      <c r="F9" s="6">
        <f>F7/F6</f>
        <v>0.90909090909090906</v>
      </c>
      <c r="G9" s="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">
      <c r="A10" s="1"/>
      <c r="B10" s="4">
        <v>5</v>
      </c>
      <c r="C10" s="7" t="s">
        <v>14</v>
      </c>
      <c r="D10" s="4" t="s">
        <v>9</v>
      </c>
      <c r="E10" s="6"/>
      <c r="F10" s="6">
        <v>0</v>
      </c>
      <c r="G10" s="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">
      <c r="A11" s="1"/>
      <c r="B11" s="4">
        <v>6</v>
      </c>
      <c r="C11" s="7" t="s">
        <v>15</v>
      </c>
      <c r="D11" s="4" t="s">
        <v>16</v>
      </c>
      <c r="E11" s="6"/>
      <c r="F11" s="6"/>
      <c r="G11" s="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">
      <c r="A12" s="1"/>
      <c r="B12" s="4">
        <v>7</v>
      </c>
      <c r="C12" s="7" t="s">
        <v>17</v>
      </c>
      <c r="D12" s="4" t="s">
        <v>9</v>
      </c>
      <c r="E12" s="6"/>
      <c r="F12" s="6">
        <v>0</v>
      </c>
      <c r="G12" s="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7.25" customHeight="1" x14ac:dyDescent="0.2">
      <c r="A13" s="1"/>
      <c r="B13" s="5" t="s">
        <v>18</v>
      </c>
      <c r="C13" s="5" t="s">
        <v>19</v>
      </c>
      <c r="D13" s="6"/>
      <c r="E13" s="6"/>
      <c r="F13" s="6"/>
      <c r="G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">
      <c r="A14" s="1"/>
      <c r="B14" s="4">
        <v>8</v>
      </c>
      <c r="C14" s="7" t="s">
        <v>20</v>
      </c>
      <c r="D14" s="4" t="s">
        <v>21</v>
      </c>
      <c r="E14" s="6"/>
      <c r="F14" s="6"/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1"/>
      <c r="B15" s="8" t="s">
        <v>22</v>
      </c>
      <c r="C15" s="7" t="s">
        <v>23</v>
      </c>
      <c r="D15" s="4" t="s">
        <v>21</v>
      </c>
      <c r="E15" s="6"/>
      <c r="F15" s="6"/>
      <c r="G15" s="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">
      <c r="A16" s="1"/>
      <c r="B16" s="8" t="s">
        <v>24</v>
      </c>
      <c r="C16" s="7" t="s">
        <v>25</v>
      </c>
      <c r="D16" s="4" t="s">
        <v>21</v>
      </c>
      <c r="E16" s="6"/>
      <c r="F16" s="6"/>
      <c r="G16" s="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">
      <c r="A17" s="1"/>
      <c r="B17" s="8" t="s">
        <v>26</v>
      </c>
      <c r="C17" s="7" t="s">
        <v>27</v>
      </c>
      <c r="D17" s="4" t="s">
        <v>21</v>
      </c>
      <c r="E17" s="6"/>
      <c r="F17" s="6"/>
      <c r="G17" s="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">
      <c r="A18" s="1"/>
      <c r="B18" s="4">
        <v>9</v>
      </c>
      <c r="C18" s="7" t="s">
        <v>28</v>
      </c>
      <c r="D18" s="4" t="s">
        <v>29</v>
      </c>
      <c r="E18" s="6"/>
      <c r="F18" s="6"/>
      <c r="G18" s="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1"/>
      <c r="B19" s="4">
        <v>10</v>
      </c>
      <c r="C19" s="7" t="s">
        <v>30</v>
      </c>
      <c r="D19" s="4" t="s">
        <v>29</v>
      </c>
      <c r="E19" s="6"/>
      <c r="F19" s="6">
        <v>0</v>
      </c>
      <c r="G19" s="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">
      <c r="A20" s="1"/>
      <c r="B20" s="8"/>
      <c r="C20" s="7" t="s">
        <v>31</v>
      </c>
      <c r="D20" s="6"/>
      <c r="E20" s="6"/>
      <c r="F20" s="6"/>
      <c r="G20" s="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">
      <c r="A21" s="1"/>
      <c r="B21" s="8" t="s">
        <v>32</v>
      </c>
      <c r="C21" s="7" t="s">
        <v>33</v>
      </c>
      <c r="D21" s="4" t="s">
        <v>29</v>
      </c>
      <c r="E21" s="6"/>
      <c r="F21" s="6">
        <v>0</v>
      </c>
      <c r="G21" s="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1"/>
      <c r="B22" s="8" t="s">
        <v>34</v>
      </c>
      <c r="C22" s="7" t="s">
        <v>35</v>
      </c>
      <c r="D22" s="4" t="s">
        <v>29</v>
      </c>
      <c r="E22" s="6"/>
      <c r="F22" s="6">
        <v>1</v>
      </c>
      <c r="G22" s="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1"/>
      <c r="B23" s="8" t="s">
        <v>36</v>
      </c>
      <c r="C23" s="7" t="s">
        <v>37</v>
      </c>
      <c r="D23" s="4" t="s">
        <v>29</v>
      </c>
      <c r="E23" s="6"/>
      <c r="F23" s="6">
        <v>0</v>
      </c>
      <c r="G23" s="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1"/>
      <c r="B24" s="4">
        <v>11</v>
      </c>
      <c r="C24" s="7" t="s">
        <v>38</v>
      </c>
      <c r="D24" s="4" t="s">
        <v>39</v>
      </c>
      <c r="E24" s="6"/>
      <c r="F24" s="6">
        <v>0</v>
      </c>
      <c r="G24" s="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1"/>
      <c r="B25" s="4">
        <v>12</v>
      </c>
      <c r="C25" s="7" t="s">
        <v>40</v>
      </c>
      <c r="D25" s="4" t="s">
        <v>29</v>
      </c>
      <c r="E25" s="6"/>
      <c r="F25" s="6">
        <v>0</v>
      </c>
      <c r="G25" s="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1"/>
      <c r="B26" s="9" t="s">
        <v>41</v>
      </c>
      <c r="C26" s="7" t="s">
        <v>42</v>
      </c>
      <c r="D26" s="4" t="s">
        <v>43</v>
      </c>
      <c r="E26" s="6"/>
      <c r="F26" s="6">
        <v>0</v>
      </c>
      <c r="G26" s="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1"/>
      <c r="B27" s="9" t="s">
        <v>44</v>
      </c>
      <c r="C27" s="7" t="s">
        <v>45</v>
      </c>
      <c r="D27" s="4" t="s">
        <v>43</v>
      </c>
      <c r="E27" s="6"/>
      <c r="F27" s="6">
        <v>0</v>
      </c>
      <c r="G27" s="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1"/>
      <c r="B28" s="9" t="s">
        <v>46</v>
      </c>
      <c r="C28" s="7" t="s">
        <v>47</v>
      </c>
      <c r="D28" s="4" t="s">
        <v>43</v>
      </c>
      <c r="E28" s="6"/>
      <c r="F28" s="6"/>
      <c r="G28" s="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1"/>
      <c r="B29" s="4">
        <v>13</v>
      </c>
      <c r="C29" s="7" t="s">
        <v>48</v>
      </c>
      <c r="D29" s="4" t="s">
        <v>21</v>
      </c>
      <c r="E29" s="6"/>
      <c r="F29" s="6">
        <v>0</v>
      </c>
      <c r="G29" s="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1"/>
      <c r="B30" s="9" t="s">
        <v>49</v>
      </c>
      <c r="C30" s="7" t="s">
        <v>50</v>
      </c>
      <c r="D30" s="3" t="s">
        <v>13</v>
      </c>
      <c r="E30" s="6"/>
      <c r="F30" s="6"/>
      <c r="G30" s="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1"/>
      <c r="B31" s="9" t="s">
        <v>51</v>
      </c>
      <c r="C31" s="7" t="s">
        <v>52</v>
      </c>
      <c r="D31" s="3" t="s">
        <v>13</v>
      </c>
      <c r="E31" s="6"/>
      <c r="F31" s="6"/>
      <c r="G31" s="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">
      <c r="A32" s="1"/>
      <c r="B32" s="9" t="s">
        <v>53</v>
      </c>
      <c r="C32" s="7" t="s">
        <v>54</v>
      </c>
      <c r="D32" s="4" t="s">
        <v>13</v>
      </c>
      <c r="E32" s="6"/>
      <c r="F32" s="6">
        <v>0</v>
      </c>
      <c r="G32" s="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">
      <c r="A33" s="1"/>
      <c r="B33" s="5" t="s">
        <v>55</v>
      </c>
      <c r="C33" s="5" t="s">
        <v>56</v>
      </c>
      <c r="D33" s="6"/>
      <c r="E33" s="6"/>
      <c r="F33" s="6"/>
      <c r="G33" s="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">
      <c r="A34" s="1"/>
      <c r="B34" s="4">
        <v>14</v>
      </c>
      <c r="C34" s="7" t="s">
        <v>57</v>
      </c>
      <c r="D34" s="4" t="s">
        <v>21</v>
      </c>
      <c r="E34" s="6"/>
      <c r="F34" s="6"/>
      <c r="G34" s="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">
      <c r="A35" s="1"/>
      <c r="B35" s="4">
        <v>15</v>
      </c>
      <c r="C35" s="7" t="s">
        <v>58</v>
      </c>
      <c r="D35" s="4" t="s">
        <v>21</v>
      </c>
      <c r="E35" s="6"/>
      <c r="F35" s="6"/>
      <c r="G35" s="6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">
      <c r="A36" s="1"/>
      <c r="B36" s="4">
        <v>16</v>
      </c>
      <c r="C36" s="7" t="s">
        <v>59</v>
      </c>
      <c r="D36" s="4" t="s">
        <v>13</v>
      </c>
      <c r="E36" s="6"/>
      <c r="F36" s="6"/>
      <c r="G36" s="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1"/>
      <c r="B37" s="4">
        <v>17</v>
      </c>
      <c r="C37" s="7" t="s">
        <v>60</v>
      </c>
      <c r="D37" s="4" t="s">
        <v>13</v>
      </c>
      <c r="E37" s="6"/>
      <c r="F37" s="6"/>
      <c r="G37" s="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">
      <c r="A38" s="1"/>
      <c r="B38" s="4">
        <v>18</v>
      </c>
      <c r="C38" s="7" t="s">
        <v>61</v>
      </c>
      <c r="D38" s="4" t="s">
        <v>21</v>
      </c>
      <c r="E38" s="6"/>
      <c r="F38" s="6"/>
      <c r="G38" s="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1"/>
      <c r="B39" s="4">
        <v>19</v>
      </c>
      <c r="C39" s="7" t="s">
        <v>62</v>
      </c>
      <c r="D39" s="4" t="s">
        <v>21</v>
      </c>
      <c r="E39" s="6"/>
      <c r="F39" s="6"/>
      <c r="G39" s="6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">
      <c r="A40" s="1"/>
      <c r="B40" s="4">
        <v>20</v>
      </c>
      <c r="C40" s="7" t="s">
        <v>63</v>
      </c>
      <c r="D40" s="4" t="s">
        <v>21</v>
      </c>
      <c r="E40" s="6"/>
      <c r="F40" s="6"/>
      <c r="G40" s="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">
      <c r="A41" s="1"/>
      <c r="B41" s="4">
        <v>21</v>
      </c>
      <c r="C41" s="7" t="s">
        <v>64</v>
      </c>
      <c r="D41" s="4" t="s">
        <v>21</v>
      </c>
      <c r="E41" s="6"/>
      <c r="F41" s="6"/>
      <c r="G41" s="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1"/>
      <c r="B42" s="4">
        <v>22</v>
      </c>
      <c r="C42" s="7" t="s">
        <v>65</v>
      </c>
      <c r="D42" s="4" t="s">
        <v>21</v>
      </c>
      <c r="E42" s="6"/>
      <c r="F42" s="6"/>
      <c r="G42" s="6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5" t="s">
        <v>66</v>
      </c>
      <c r="C43" s="5" t="s">
        <v>67</v>
      </c>
      <c r="D43" s="6"/>
      <c r="E43" s="6"/>
      <c r="F43" s="6"/>
      <c r="G43" s="6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">
      <c r="A44" s="1"/>
      <c r="B44" s="4">
        <v>23</v>
      </c>
      <c r="C44" s="7" t="s">
        <v>68</v>
      </c>
      <c r="D44" s="4" t="s">
        <v>13</v>
      </c>
      <c r="E44" s="6"/>
      <c r="F44" s="6"/>
      <c r="G44" s="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1"/>
      <c r="B45" s="4">
        <v>24</v>
      </c>
      <c r="C45" s="7" t="s">
        <v>69</v>
      </c>
      <c r="D45" s="4" t="s">
        <v>9</v>
      </c>
      <c r="E45" s="6"/>
      <c r="F45" s="6">
        <v>1</v>
      </c>
      <c r="G45" s="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">
      <c r="A46" s="1"/>
      <c r="B46" s="4">
        <v>25</v>
      </c>
      <c r="C46" s="7" t="s">
        <v>70</v>
      </c>
      <c r="D46" s="4" t="s">
        <v>9</v>
      </c>
      <c r="E46" s="6"/>
      <c r="F46" s="6">
        <v>0</v>
      </c>
      <c r="G46" s="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">
      <c r="A47" s="1"/>
      <c r="B47" s="4">
        <v>26</v>
      </c>
      <c r="C47" s="7" t="s">
        <v>71</v>
      </c>
      <c r="D47" s="4" t="s">
        <v>13</v>
      </c>
      <c r="E47" s="6"/>
      <c r="F47" s="6">
        <v>1</v>
      </c>
      <c r="G47" s="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">
      <c r="A48" s="1"/>
      <c r="B48" s="4">
        <v>27</v>
      </c>
      <c r="C48" s="7" t="s">
        <v>72</v>
      </c>
      <c r="D48" s="4" t="s">
        <v>9</v>
      </c>
      <c r="E48" s="6"/>
      <c r="F48" s="6">
        <v>0</v>
      </c>
      <c r="G48" s="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1"/>
      <c r="B49" s="4">
        <v>28</v>
      </c>
      <c r="C49" s="7" t="s">
        <v>73</v>
      </c>
      <c r="D49" s="4" t="s">
        <v>13</v>
      </c>
      <c r="E49" s="6"/>
      <c r="F49" s="6">
        <v>0</v>
      </c>
      <c r="G49" s="6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">
      <c r="A50" s="1"/>
      <c r="B50" s="4">
        <v>29</v>
      </c>
      <c r="C50" s="7" t="s">
        <v>74</v>
      </c>
      <c r="D50" s="4" t="s">
        <v>13</v>
      </c>
      <c r="E50" s="6"/>
      <c r="F50" s="6">
        <v>0</v>
      </c>
      <c r="G50" s="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1"/>
      <c r="B51" s="4">
        <v>30</v>
      </c>
      <c r="C51" s="7" t="s">
        <v>75</v>
      </c>
      <c r="D51" s="4" t="s">
        <v>13</v>
      </c>
      <c r="E51" s="6"/>
      <c r="F51" s="6">
        <v>0</v>
      </c>
      <c r="G51" s="6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">
      <c r="A52" s="1"/>
      <c r="B52" s="4">
        <v>31</v>
      </c>
      <c r="C52" s="7" t="s">
        <v>76</v>
      </c>
      <c r="D52" s="4" t="s">
        <v>13</v>
      </c>
      <c r="E52" s="6"/>
      <c r="F52" s="6">
        <v>0</v>
      </c>
      <c r="G52" s="6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1"/>
      <c r="B53" s="4">
        <v>32</v>
      </c>
      <c r="C53" s="7" t="s">
        <v>77</v>
      </c>
      <c r="D53" s="4" t="s">
        <v>13</v>
      </c>
      <c r="E53" s="6"/>
      <c r="F53" s="6">
        <v>0</v>
      </c>
      <c r="G53" s="6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1"/>
      <c r="B54" s="5" t="s">
        <v>78</v>
      </c>
      <c r="C54" s="5" t="s">
        <v>79</v>
      </c>
      <c r="D54" s="6"/>
      <c r="E54" s="6"/>
      <c r="F54" s="6"/>
      <c r="G54" s="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">
      <c r="A55" s="1"/>
      <c r="B55" s="4">
        <v>33</v>
      </c>
      <c r="C55" s="7" t="s">
        <v>80</v>
      </c>
      <c r="D55" s="4" t="s">
        <v>13</v>
      </c>
      <c r="E55" s="6"/>
      <c r="F55" s="6">
        <v>0</v>
      </c>
      <c r="G55" s="6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">
      <c r="A56" s="1"/>
      <c r="B56" s="4">
        <v>34</v>
      </c>
      <c r="C56" s="7" t="s">
        <v>81</v>
      </c>
      <c r="D56" s="4" t="s">
        <v>13</v>
      </c>
      <c r="E56" s="6"/>
      <c r="F56" s="6">
        <v>0</v>
      </c>
      <c r="G56" s="6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">
      <c r="A57" s="1"/>
      <c r="B57" s="4">
        <v>35</v>
      </c>
      <c r="C57" s="7" t="s">
        <v>82</v>
      </c>
      <c r="D57" s="4" t="s">
        <v>13</v>
      </c>
      <c r="E57" s="6"/>
      <c r="F57" s="6">
        <v>0</v>
      </c>
      <c r="G57" s="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1"/>
      <c r="B58" s="4">
        <v>36</v>
      </c>
      <c r="C58" s="7" t="s">
        <v>83</v>
      </c>
      <c r="D58" s="4" t="s">
        <v>13</v>
      </c>
      <c r="E58" s="6"/>
      <c r="F58" s="6">
        <v>0</v>
      </c>
      <c r="G58" s="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1"/>
      <c r="B59" s="4">
        <v>37</v>
      </c>
      <c r="C59" s="7" t="s">
        <v>84</v>
      </c>
      <c r="D59" s="4" t="s">
        <v>13</v>
      </c>
      <c r="E59" s="6"/>
      <c r="F59" s="6">
        <v>0</v>
      </c>
      <c r="G59" s="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1"/>
      <c r="B62" s="61" t="s">
        <v>85</v>
      </c>
      <c r="C62" s="62"/>
      <c r="D62" s="62"/>
      <c r="E62" s="6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5">
      <c r="A63" s="1"/>
      <c r="B63" s="59"/>
      <c r="C63" s="59"/>
      <c r="D63" s="59"/>
      <c r="E63" s="59"/>
      <c r="F63" s="10"/>
      <c r="G63" s="10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5">
      <c r="A64" s="1"/>
      <c r="B64" s="11"/>
      <c r="C64" s="12" t="s">
        <v>1</v>
      </c>
      <c r="D64" s="12" t="s">
        <v>86</v>
      </c>
      <c r="E64" s="12" t="s">
        <v>87</v>
      </c>
      <c r="F64" s="10"/>
      <c r="G64" s="10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1"/>
      <c r="B65" s="13">
        <v>1</v>
      </c>
      <c r="C65" s="14" t="s">
        <v>88</v>
      </c>
      <c r="D65" s="1">
        <f>SUM(D66:D70)</f>
        <v>5</v>
      </c>
      <c r="E65" s="1">
        <f>SUM(E66:E70)</f>
        <v>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1"/>
      <c r="B66" s="15" t="s">
        <v>89</v>
      </c>
      <c r="C66" s="14" t="s">
        <v>90</v>
      </c>
      <c r="D66" s="11">
        <v>1</v>
      </c>
      <c r="E66" s="11"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1"/>
      <c r="B67" s="15" t="s">
        <v>91</v>
      </c>
      <c r="C67" s="14" t="s">
        <v>92</v>
      </c>
      <c r="D67" s="11">
        <v>0</v>
      </c>
      <c r="E67" s="11"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1"/>
      <c r="B68" s="15" t="s">
        <v>93</v>
      </c>
      <c r="C68" s="14" t="s">
        <v>94</v>
      </c>
      <c r="D68" s="11">
        <v>1</v>
      </c>
      <c r="E68" s="11">
        <v>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1"/>
      <c r="B69" s="15" t="s">
        <v>95</v>
      </c>
      <c r="C69" s="14" t="s">
        <v>96</v>
      </c>
      <c r="D69" s="11">
        <v>2</v>
      </c>
      <c r="E69" s="11">
        <v>1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1"/>
      <c r="B70" s="15" t="s">
        <v>97</v>
      </c>
      <c r="C70" s="14" t="s">
        <v>98</v>
      </c>
      <c r="D70" s="11">
        <v>1</v>
      </c>
      <c r="E70" s="11">
        <v>3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1"/>
      <c r="B71" s="13">
        <v>2</v>
      </c>
      <c r="C71" s="14" t="s">
        <v>99</v>
      </c>
      <c r="D71" s="11">
        <v>0</v>
      </c>
      <c r="E71" s="11"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1"/>
      <c r="B72" s="13">
        <v>3</v>
      </c>
      <c r="C72" s="14" t="s">
        <v>100</v>
      </c>
      <c r="D72" s="11">
        <v>0</v>
      </c>
      <c r="E72" s="11"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1"/>
      <c r="B73" s="13">
        <v>4</v>
      </c>
      <c r="C73" s="14" t="s">
        <v>101</v>
      </c>
      <c r="D73" s="11">
        <v>0</v>
      </c>
      <c r="E73" s="11">
        <v>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1"/>
      <c r="B74" s="13">
        <v>5</v>
      </c>
      <c r="C74" s="14" t="s">
        <v>102</v>
      </c>
      <c r="D74" s="11">
        <v>0</v>
      </c>
      <c r="E74" s="11"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1"/>
      <c r="B75" s="13">
        <v>6</v>
      </c>
      <c r="C75" s="14" t="s">
        <v>103</v>
      </c>
      <c r="D75" s="11">
        <v>1</v>
      </c>
      <c r="E75" s="11"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1"/>
      <c r="B76" s="13">
        <v>7</v>
      </c>
      <c r="C76" s="14" t="s">
        <v>104</v>
      </c>
      <c r="D76" s="11">
        <v>0</v>
      </c>
      <c r="E76" s="11"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1"/>
      <c r="B77" s="13">
        <v>8</v>
      </c>
      <c r="C77" s="14" t="s">
        <v>105</v>
      </c>
      <c r="D77" s="11">
        <v>0</v>
      </c>
      <c r="E77" s="11"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1"/>
      <c r="B78" s="13">
        <v>9</v>
      </c>
      <c r="C78" s="14" t="s">
        <v>106</v>
      </c>
      <c r="D78" s="11">
        <v>0</v>
      </c>
      <c r="E78" s="11"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1"/>
      <c r="B79" s="13">
        <v>10</v>
      </c>
      <c r="C79" s="14" t="s">
        <v>107</v>
      </c>
      <c r="D79" s="11">
        <v>0</v>
      </c>
      <c r="E79" s="11"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1"/>
      <c r="B80" s="13">
        <v>11</v>
      </c>
      <c r="C80" s="14" t="s">
        <v>108</v>
      </c>
      <c r="D80" s="11">
        <v>0</v>
      </c>
      <c r="E80" s="11"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1"/>
      <c r="B81" s="13">
        <v>12</v>
      </c>
      <c r="C81" s="14" t="s">
        <v>109</v>
      </c>
      <c r="D81" s="11">
        <v>0</v>
      </c>
      <c r="E81" s="11"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1"/>
      <c r="B82" s="13">
        <v>13</v>
      </c>
      <c r="C82" s="14" t="s">
        <v>110</v>
      </c>
      <c r="D82" s="11">
        <v>0</v>
      </c>
      <c r="E82" s="11"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1"/>
      <c r="B83" s="15" t="s">
        <v>49</v>
      </c>
      <c r="C83" s="14" t="s">
        <v>111</v>
      </c>
      <c r="D83" s="11"/>
      <c r="E83" s="1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1"/>
      <c r="B84" s="15" t="s">
        <v>51</v>
      </c>
      <c r="C84" s="14" t="s">
        <v>112</v>
      </c>
      <c r="D84" s="11"/>
      <c r="E84" s="1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1"/>
      <c r="B85" s="13">
        <v>14</v>
      </c>
      <c r="C85" s="11" t="s">
        <v>113</v>
      </c>
      <c r="D85" s="11">
        <v>1</v>
      </c>
      <c r="E85" s="11">
        <v>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1"/>
      <c r="B86" s="13">
        <v>15</v>
      </c>
      <c r="C86" s="11" t="s">
        <v>114</v>
      </c>
      <c r="D86" s="11">
        <v>1</v>
      </c>
      <c r="E86" s="11"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1"/>
      <c r="B87" s="13">
        <v>16</v>
      </c>
      <c r="C87" s="11" t="s">
        <v>115</v>
      </c>
      <c r="D87" s="11">
        <v>0</v>
      </c>
      <c r="E87" s="11"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1"/>
      <c r="B88" s="13">
        <v>17</v>
      </c>
      <c r="C88" s="11" t="s">
        <v>116</v>
      </c>
      <c r="D88" s="11">
        <v>0</v>
      </c>
      <c r="E88" s="11"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1"/>
      <c r="B89" s="13">
        <v>18</v>
      </c>
      <c r="C89" s="11" t="s">
        <v>117</v>
      </c>
      <c r="D89" s="11">
        <v>0</v>
      </c>
      <c r="E89" s="11">
        <v>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1"/>
      <c r="B90" s="13">
        <v>19</v>
      </c>
      <c r="C90" s="11" t="s">
        <v>118</v>
      </c>
      <c r="D90" s="11">
        <v>0</v>
      </c>
      <c r="E90" s="11"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1"/>
      <c r="B91" s="13">
        <v>20</v>
      </c>
      <c r="C91" s="11" t="s">
        <v>119</v>
      </c>
      <c r="D91" s="11">
        <v>0</v>
      </c>
      <c r="E91" s="11"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1"/>
      <c r="B92" s="13">
        <v>21</v>
      </c>
      <c r="C92" s="11" t="s">
        <v>120</v>
      </c>
      <c r="D92" s="11">
        <v>0</v>
      </c>
      <c r="E92" s="11"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1"/>
      <c r="B93" s="13">
        <v>22</v>
      </c>
      <c r="C93" s="11" t="s">
        <v>121</v>
      </c>
      <c r="D93" s="11">
        <v>0</v>
      </c>
      <c r="E93" s="11"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1"/>
      <c r="B94" s="13">
        <v>23</v>
      </c>
      <c r="C94" s="11" t="s">
        <v>122</v>
      </c>
      <c r="D94" s="11">
        <v>0</v>
      </c>
      <c r="E94" s="11"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1"/>
      <c r="B95" s="13">
        <v>24</v>
      </c>
      <c r="C95" s="11" t="s">
        <v>123</v>
      </c>
      <c r="D95" s="11">
        <v>0</v>
      </c>
      <c r="E95" s="11"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1"/>
      <c r="B96" s="15" t="s">
        <v>124</v>
      </c>
      <c r="C96" s="11" t="s">
        <v>125</v>
      </c>
      <c r="D96" s="11">
        <v>0</v>
      </c>
      <c r="E96" s="11"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1"/>
      <c r="B97" s="15" t="s">
        <v>126</v>
      </c>
      <c r="C97" s="11" t="s">
        <v>127</v>
      </c>
      <c r="D97" s="11">
        <v>0</v>
      </c>
      <c r="E97" s="11"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1"/>
      <c r="B98" s="15" t="s">
        <v>128</v>
      </c>
      <c r="C98" s="11" t="s">
        <v>129</v>
      </c>
      <c r="D98" s="11">
        <v>0</v>
      </c>
      <c r="E98" s="11">
        <v>0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1"/>
      <c r="B99" s="13">
        <v>25</v>
      </c>
      <c r="C99" s="11" t="s">
        <v>130</v>
      </c>
      <c r="D99" s="11">
        <v>0</v>
      </c>
      <c r="E99" s="11">
        <v>0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1"/>
      <c r="B100" s="13">
        <v>26</v>
      </c>
      <c r="C100" s="16" t="s">
        <v>131</v>
      </c>
      <c r="D100" s="11">
        <v>0</v>
      </c>
      <c r="E100" s="11"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1"/>
      <c r="B101" s="13">
        <v>27</v>
      </c>
      <c r="C101" s="11" t="s">
        <v>132</v>
      </c>
      <c r="D101" s="11">
        <v>0</v>
      </c>
      <c r="E101" s="11"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1"/>
      <c r="B102" s="13">
        <v>28</v>
      </c>
      <c r="C102" s="11" t="s">
        <v>133</v>
      </c>
      <c r="D102" s="11">
        <v>0</v>
      </c>
      <c r="E102" s="11"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1"/>
      <c r="B103" s="15" t="s">
        <v>134</v>
      </c>
      <c r="C103" s="14" t="s">
        <v>90</v>
      </c>
      <c r="D103" s="11"/>
      <c r="E103" s="1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1"/>
      <c r="B104" s="15" t="s">
        <v>135</v>
      </c>
      <c r="C104" s="14" t="s">
        <v>92</v>
      </c>
      <c r="D104" s="11"/>
      <c r="E104" s="1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1"/>
      <c r="B105" s="15" t="s">
        <v>136</v>
      </c>
      <c r="C105" s="14" t="s">
        <v>94</v>
      </c>
      <c r="D105" s="11"/>
      <c r="E105" s="1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1"/>
      <c r="B106" s="15" t="s">
        <v>137</v>
      </c>
      <c r="C106" s="14" t="s">
        <v>96</v>
      </c>
      <c r="D106" s="11"/>
      <c r="E106" s="1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1"/>
      <c r="B107" s="15" t="s">
        <v>138</v>
      </c>
      <c r="C107" s="14" t="s">
        <v>98</v>
      </c>
      <c r="D107" s="11"/>
      <c r="E107" s="1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1"/>
      <c r="B108" s="13">
        <v>29</v>
      </c>
      <c r="C108" s="11" t="s">
        <v>139</v>
      </c>
      <c r="D108" s="11">
        <v>0</v>
      </c>
      <c r="E108" s="11"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1"/>
      <c r="B109" s="13">
        <v>30</v>
      </c>
      <c r="C109" s="11" t="s">
        <v>140</v>
      </c>
      <c r="D109" s="11">
        <v>0</v>
      </c>
      <c r="E109" s="11">
        <v>0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1"/>
      <c r="B110" s="13">
        <v>31</v>
      </c>
      <c r="C110" s="11" t="s">
        <v>141</v>
      </c>
      <c r="D110" s="11">
        <v>0</v>
      </c>
      <c r="E110" s="11"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1"/>
      <c r="B111" s="15" t="s">
        <v>142</v>
      </c>
      <c r="C111" s="16" t="s">
        <v>143</v>
      </c>
      <c r="D111" s="11">
        <v>0</v>
      </c>
      <c r="E111" s="11">
        <v>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1"/>
      <c r="B112" s="15" t="s">
        <v>144</v>
      </c>
      <c r="C112" s="11" t="s">
        <v>145</v>
      </c>
      <c r="D112" s="11">
        <v>0</v>
      </c>
      <c r="E112" s="11"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1"/>
      <c r="B113" s="15" t="s">
        <v>146</v>
      </c>
      <c r="C113" s="11" t="s">
        <v>147</v>
      </c>
      <c r="D113" s="11">
        <v>0</v>
      </c>
      <c r="E113" s="11"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1"/>
      <c r="B114" s="15" t="s">
        <v>148</v>
      </c>
      <c r="C114" s="11" t="s">
        <v>149</v>
      </c>
      <c r="D114" s="11">
        <v>0</v>
      </c>
      <c r="E114" s="11">
        <v>0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1"/>
      <c r="B115" s="13">
        <v>32</v>
      </c>
      <c r="C115" s="16" t="s">
        <v>150</v>
      </c>
      <c r="D115" s="11">
        <v>0</v>
      </c>
      <c r="E115" s="11">
        <v>2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1"/>
      <c r="B116" s="13">
        <v>33</v>
      </c>
      <c r="C116" s="11" t="s">
        <v>151</v>
      </c>
      <c r="D116" s="11">
        <v>0</v>
      </c>
      <c r="E116" s="11">
        <v>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1"/>
      <c r="B117" s="13">
        <v>34</v>
      </c>
      <c r="C117" s="11" t="s">
        <v>152</v>
      </c>
      <c r="D117" s="11">
        <v>0</v>
      </c>
      <c r="E117" s="11">
        <v>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1"/>
      <c r="B118" s="13" t="s">
        <v>153</v>
      </c>
      <c r="C118" s="14" t="s">
        <v>90</v>
      </c>
      <c r="D118" s="11"/>
      <c r="E118" s="1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1"/>
      <c r="B119" s="13" t="s">
        <v>154</v>
      </c>
      <c r="C119" s="14" t="s">
        <v>92</v>
      </c>
      <c r="D119" s="11"/>
      <c r="E119" s="1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1"/>
      <c r="B120" s="13" t="s">
        <v>155</v>
      </c>
      <c r="C120" s="14" t="s">
        <v>94</v>
      </c>
      <c r="D120" s="11"/>
      <c r="E120" s="1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1"/>
      <c r="B121" s="13" t="s">
        <v>156</v>
      </c>
      <c r="C121" s="14" t="s">
        <v>96</v>
      </c>
      <c r="D121" s="11"/>
      <c r="E121" s="1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1"/>
      <c r="B122" s="13" t="s">
        <v>157</v>
      </c>
      <c r="C122" s="14" t="s">
        <v>98</v>
      </c>
      <c r="D122" s="11"/>
      <c r="E122" s="1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1"/>
      <c r="B123" s="13">
        <v>35</v>
      </c>
      <c r="C123" s="16" t="s">
        <v>158</v>
      </c>
      <c r="D123" s="11">
        <v>0</v>
      </c>
      <c r="E123" s="11">
        <v>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1"/>
      <c r="B124" s="13">
        <v>36</v>
      </c>
      <c r="C124" s="16" t="s">
        <v>159</v>
      </c>
      <c r="D124" s="11">
        <v>0</v>
      </c>
      <c r="E124" s="11">
        <v>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1"/>
      <c r="B125" s="13" t="s">
        <v>160</v>
      </c>
      <c r="C125" s="14" t="s">
        <v>90</v>
      </c>
      <c r="D125" s="11"/>
      <c r="E125" s="1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1"/>
      <c r="B126" s="13" t="s">
        <v>161</v>
      </c>
      <c r="C126" s="14" t="s">
        <v>92</v>
      </c>
      <c r="D126" s="11"/>
      <c r="E126" s="1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1"/>
      <c r="B127" s="13" t="s">
        <v>162</v>
      </c>
      <c r="C127" s="14" t="s">
        <v>94</v>
      </c>
      <c r="D127" s="11"/>
      <c r="E127" s="1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1"/>
      <c r="B128" s="13" t="s">
        <v>163</v>
      </c>
      <c r="C128" s="14" t="s">
        <v>96</v>
      </c>
      <c r="D128" s="11"/>
      <c r="E128" s="1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1"/>
      <c r="B129" s="13" t="s">
        <v>164</v>
      </c>
      <c r="C129" s="14" t="s">
        <v>98</v>
      </c>
      <c r="D129" s="11"/>
      <c r="E129" s="1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1"/>
      <c r="B130" s="13">
        <v>37</v>
      </c>
      <c r="C130" s="11" t="s">
        <v>165</v>
      </c>
      <c r="D130" s="11">
        <v>0</v>
      </c>
      <c r="E130" s="11"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1"/>
      <c r="B131" s="13" t="s">
        <v>166</v>
      </c>
      <c r="C131" s="11" t="s">
        <v>167</v>
      </c>
      <c r="D131" s="11"/>
      <c r="E131" s="1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1"/>
      <c r="B132" s="13" t="s">
        <v>168</v>
      </c>
      <c r="C132" s="11" t="s">
        <v>169</v>
      </c>
      <c r="D132" s="11"/>
      <c r="E132" s="1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2:G3"/>
    <mergeCell ref="B62:E63"/>
  </mergeCells>
  <printOptions horizontalCentered="1"/>
  <pageMargins left="0.15748031496062992" right="0.23622047244094491" top="0.55118110236220474" bottom="0.55118110236220474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55" workbookViewId="0">
      <selection activeCell="E65" sqref="E65"/>
    </sheetView>
  </sheetViews>
  <sheetFormatPr defaultColWidth="12.625" defaultRowHeight="15" customHeight="1" x14ac:dyDescent="0.2"/>
  <cols>
    <col min="1" max="1" width="7.875" customWidth="1"/>
    <col min="2" max="2" width="6.375" customWidth="1"/>
    <col min="3" max="3" width="41.5" customWidth="1"/>
    <col min="4" max="4" width="10.75" customWidth="1"/>
    <col min="5" max="5" width="20.125" customWidth="1"/>
    <col min="6" max="6" width="14" customWidth="1"/>
    <col min="7" max="7" width="16.875" customWidth="1"/>
    <col min="8" max="26" width="7.875" customWidth="1"/>
  </cols>
  <sheetData>
    <row r="1" spans="1:26" ht="12" customHeigh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">
      <c r="A2" s="1"/>
      <c r="B2" s="55" t="s">
        <v>0</v>
      </c>
      <c r="C2" s="56"/>
      <c r="D2" s="56"/>
      <c r="E2" s="56"/>
      <c r="F2" s="56"/>
      <c r="G2" s="5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 x14ac:dyDescent="0.2">
      <c r="A3" s="1"/>
      <c r="B3" s="58"/>
      <c r="C3" s="59"/>
      <c r="D3" s="59"/>
      <c r="E3" s="59"/>
      <c r="F3" s="59"/>
      <c r="G3" s="6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">
      <c r="A4" s="1"/>
      <c r="B4" s="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1"/>
      <c r="B5" s="5" t="s">
        <v>6</v>
      </c>
      <c r="C5" s="5" t="s">
        <v>7</v>
      </c>
      <c r="D5" s="6"/>
      <c r="E5" s="6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">
      <c r="A6" s="1"/>
      <c r="B6" s="4">
        <v>1</v>
      </c>
      <c r="C6" s="7" t="s">
        <v>8</v>
      </c>
      <c r="D6" s="4" t="s">
        <v>9</v>
      </c>
      <c r="E6" s="6">
        <v>75</v>
      </c>
      <c r="F6" s="6">
        <f>D65+E65</f>
        <v>88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1"/>
      <c r="B7" s="4">
        <v>2</v>
      </c>
      <c r="C7" s="7" t="s">
        <v>10</v>
      </c>
      <c r="D7" s="4" t="s">
        <v>9</v>
      </c>
      <c r="E7" s="6">
        <f>75-5-3-22</f>
        <v>45</v>
      </c>
      <c r="F7" s="6">
        <v>68</v>
      </c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">
      <c r="A8" s="1"/>
      <c r="B8" s="4">
        <v>3</v>
      </c>
      <c r="C8" s="7" t="s">
        <v>11</v>
      </c>
      <c r="D8" s="4" t="s">
        <v>9</v>
      </c>
      <c r="E8" s="6">
        <f>5+3</f>
        <v>8</v>
      </c>
      <c r="F8" s="6">
        <v>10</v>
      </c>
      <c r="G8" s="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">
      <c r="A9" s="1"/>
      <c r="B9" s="4">
        <v>4</v>
      </c>
      <c r="C9" s="7" t="s">
        <v>12</v>
      </c>
      <c r="D9" s="4" t="s">
        <v>13</v>
      </c>
      <c r="E9" s="6">
        <f>E7/E6</f>
        <v>0.6</v>
      </c>
      <c r="F9" s="6">
        <f>F7/F6</f>
        <v>0.77272727272727271</v>
      </c>
      <c r="G9" s="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">
      <c r="A10" s="1"/>
      <c r="B10" s="4">
        <v>5</v>
      </c>
      <c r="C10" s="7" t="s">
        <v>14</v>
      </c>
      <c r="D10" s="4" t="s">
        <v>9</v>
      </c>
      <c r="E10" s="6"/>
      <c r="F10" s="6">
        <v>0</v>
      </c>
      <c r="G10" s="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">
      <c r="A11" s="1"/>
      <c r="B11" s="4">
        <v>6</v>
      </c>
      <c r="C11" s="7" t="s">
        <v>15</v>
      </c>
      <c r="D11" s="4" t="s">
        <v>16</v>
      </c>
      <c r="E11" s="6"/>
      <c r="F11" s="6"/>
      <c r="G11" s="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">
      <c r="A12" s="1"/>
      <c r="B12" s="4">
        <v>7</v>
      </c>
      <c r="C12" s="7" t="s">
        <v>17</v>
      </c>
      <c r="D12" s="4" t="s">
        <v>9</v>
      </c>
      <c r="E12" s="6"/>
      <c r="F12" s="6"/>
      <c r="G12" s="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7.25" customHeight="1" x14ac:dyDescent="0.2">
      <c r="A13" s="1"/>
      <c r="B13" s="5" t="s">
        <v>18</v>
      </c>
      <c r="C13" s="5" t="s">
        <v>19</v>
      </c>
      <c r="D13" s="6"/>
      <c r="E13" s="6"/>
      <c r="F13" s="6"/>
      <c r="G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">
      <c r="A14" s="1"/>
      <c r="B14" s="4">
        <v>8</v>
      </c>
      <c r="C14" s="7" t="s">
        <v>20</v>
      </c>
      <c r="D14" s="4" t="s">
        <v>21</v>
      </c>
      <c r="E14" s="6"/>
      <c r="F14" s="6"/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1"/>
      <c r="B15" s="8" t="s">
        <v>22</v>
      </c>
      <c r="C15" s="7" t="s">
        <v>23</v>
      </c>
      <c r="D15" s="4" t="s">
        <v>21</v>
      </c>
      <c r="E15" s="6"/>
      <c r="F15" s="6"/>
      <c r="G15" s="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">
      <c r="A16" s="1"/>
      <c r="B16" s="8" t="s">
        <v>24</v>
      </c>
      <c r="C16" s="7" t="s">
        <v>25</v>
      </c>
      <c r="D16" s="4" t="s">
        <v>21</v>
      </c>
      <c r="E16" s="6"/>
      <c r="F16" s="6"/>
      <c r="G16" s="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">
      <c r="A17" s="1"/>
      <c r="B17" s="8" t="s">
        <v>26</v>
      </c>
      <c r="C17" s="7" t="s">
        <v>27</v>
      </c>
      <c r="D17" s="4" t="s">
        <v>21</v>
      </c>
      <c r="E17" s="6"/>
      <c r="F17" s="6"/>
      <c r="G17" s="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">
      <c r="A18" s="1"/>
      <c r="B18" s="4">
        <v>9</v>
      </c>
      <c r="C18" s="7" t="s">
        <v>28</v>
      </c>
      <c r="D18" s="4" t="s">
        <v>29</v>
      </c>
      <c r="E18" s="6"/>
      <c r="F18" s="6"/>
      <c r="G18" s="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1"/>
      <c r="B19" s="4">
        <v>10</v>
      </c>
      <c r="C19" s="7" t="s">
        <v>30</v>
      </c>
      <c r="D19" s="4" t="s">
        <v>29</v>
      </c>
      <c r="E19" s="6"/>
      <c r="F19" s="6">
        <v>0</v>
      </c>
      <c r="G19" s="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">
      <c r="A20" s="1"/>
      <c r="B20" s="8"/>
      <c r="C20" s="7" t="s">
        <v>31</v>
      </c>
      <c r="D20" s="6"/>
      <c r="E20" s="6"/>
      <c r="F20" s="6"/>
      <c r="G20" s="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">
      <c r="A21" s="1"/>
      <c r="B21" s="8" t="s">
        <v>32</v>
      </c>
      <c r="C21" s="7" t="s">
        <v>33</v>
      </c>
      <c r="D21" s="4" t="s">
        <v>29</v>
      </c>
      <c r="E21" s="6"/>
      <c r="F21" s="6">
        <v>0</v>
      </c>
      <c r="G21" s="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1"/>
      <c r="B22" s="8" t="s">
        <v>34</v>
      </c>
      <c r="C22" s="7" t="s">
        <v>35</v>
      </c>
      <c r="D22" s="4" t="s">
        <v>29</v>
      </c>
      <c r="E22" s="6"/>
      <c r="F22" s="6">
        <v>1</v>
      </c>
      <c r="G22" s="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1"/>
      <c r="B23" s="8" t="s">
        <v>36</v>
      </c>
      <c r="C23" s="7" t="s">
        <v>37</v>
      </c>
      <c r="D23" s="4" t="s">
        <v>29</v>
      </c>
      <c r="E23" s="6"/>
      <c r="F23" s="6">
        <v>0</v>
      </c>
      <c r="G23" s="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1"/>
      <c r="B24" s="4">
        <v>11</v>
      </c>
      <c r="C24" s="7" t="s">
        <v>38</v>
      </c>
      <c r="D24" s="4" t="s">
        <v>39</v>
      </c>
      <c r="E24" s="6"/>
      <c r="F24" s="6">
        <v>0</v>
      </c>
      <c r="G24" s="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1"/>
      <c r="B25" s="4">
        <v>12</v>
      </c>
      <c r="C25" s="7" t="s">
        <v>40</v>
      </c>
      <c r="D25" s="4" t="s">
        <v>29</v>
      </c>
      <c r="E25" s="6"/>
      <c r="F25" s="6"/>
      <c r="G25" s="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1"/>
      <c r="B26" s="9" t="s">
        <v>41</v>
      </c>
      <c r="C26" s="7" t="s">
        <v>42</v>
      </c>
      <c r="D26" s="4" t="s">
        <v>43</v>
      </c>
      <c r="E26" s="6"/>
      <c r="F26" s="6"/>
      <c r="G26" s="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1"/>
      <c r="B27" s="9" t="s">
        <v>44</v>
      </c>
      <c r="C27" s="7" t="s">
        <v>45</v>
      </c>
      <c r="D27" s="4" t="s">
        <v>43</v>
      </c>
      <c r="E27" s="6"/>
      <c r="F27" s="6"/>
      <c r="G27" s="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1"/>
      <c r="B28" s="9" t="s">
        <v>46</v>
      </c>
      <c r="C28" s="7" t="s">
        <v>47</v>
      </c>
      <c r="D28" s="4" t="s">
        <v>43</v>
      </c>
      <c r="E28" s="6"/>
      <c r="F28" s="6"/>
      <c r="G28" s="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1"/>
      <c r="B29" s="4">
        <v>13</v>
      </c>
      <c r="C29" s="7" t="s">
        <v>48</v>
      </c>
      <c r="D29" s="4" t="s">
        <v>21</v>
      </c>
      <c r="E29" s="6"/>
      <c r="F29" s="6"/>
      <c r="G29" s="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1"/>
      <c r="B30" s="9" t="s">
        <v>49</v>
      </c>
      <c r="C30" s="7" t="s">
        <v>50</v>
      </c>
      <c r="D30" s="3" t="s">
        <v>13</v>
      </c>
      <c r="E30" s="6"/>
      <c r="F30" s="6"/>
      <c r="G30" s="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1"/>
      <c r="B31" s="9" t="s">
        <v>51</v>
      </c>
      <c r="C31" s="7" t="s">
        <v>52</v>
      </c>
      <c r="D31" s="3" t="s">
        <v>13</v>
      </c>
      <c r="E31" s="6"/>
      <c r="F31" s="6"/>
      <c r="G31" s="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">
      <c r="A32" s="1"/>
      <c r="B32" s="9" t="s">
        <v>53</v>
      </c>
      <c r="C32" s="7" t="s">
        <v>54</v>
      </c>
      <c r="D32" s="4" t="s">
        <v>13</v>
      </c>
      <c r="E32" s="6"/>
      <c r="F32" s="6"/>
      <c r="G32" s="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">
      <c r="A33" s="1"/>
      <c r="B33" s="5" t="s">
        <v>55</v>
      </c>
      <c r="C33" s="5" t="s">
        <v>56</v>
      </c>
      <c r="D33" s="6"/>
      <c r="E33" s="6"/>
      <c r="F33" s="6"/>
      <c r="G33" s="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">
      <c r="A34" s="1"/>
      <c r="B34" s="4">
        <v>14</v>
      </c>
      <c r="C34" s="7" t="s">
        <v>57</v>
      </c>
      <c r="D34" s="4" t="s">
        <v>21</v>
      </c>
      <c r="E34" s="6"/>
      <c r="F34" s="6"/>
      <c r="G34" s="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">
      <c r="A35" s="1"/>
      <c r="B35" s="4">
        <v>15</v>
      </c>
      <c r="C35" s="7" t="s">
        <v>58</v>
      </c>
      <c r="D35" s="4" t="s">
        <v>21</v>
      </c>
      <c r="E35" s="6"/>
      <c r="F35" s="6"/>
      <c r="G35" s="6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">
      <c r="A36" s="1"/>
      <c r="B36" s="4">
        <v>16</v>
      </c>
      <c r="C36" s="7" t="s">
        <v>59</v>
      </c>
      <c r="D36" s="4" t="s">
        <v>13</v>
      </c>
      <c r="E36" s="6"/>
      <c r="F36" s="6"/>
      <c r="G36" s="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1"/>
      <c r="B37" s="4">
        <v>17</v>
      </c>
      <c r="C37" s="7" t="s">
        <v>60</v>
      </c>
      <c r="D37" s="4" t="s">
        <v>13</v>
      </c>
      <c r="E37" s="6"/>
      <c r="F37" s="6"/>
      <c r="G37" s="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">
      <c r="A38" s="1"/>
      <c r="B38" s="4">
        <v>18</v>
      </c>
      <c r="C38" s="7" t="s">
        <v>61</v>
      </c>
      <c r="D38" s="4" t="s">
        <v>21</v>
      </c>
      <c r="E38" s="6"/>
      <c r="F38" s="6"/>
      <c r="G38" s="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1"/>
      <c r="B39" s="4">
        <v>19</v>
      </c>
      <c r="C39" s="7" t="s">
        <v>62</v>
      </c>
      <c r="D39" s="4" t="s">
        <v>21</v>
      </c>
      <c r="E39" s="6"/>
      <c r="F39" s="6"/>
      <c r="G39" s="6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">
      <c r="A40" s="1"/>
      <c r="B40" s="4">
        <v>20</v>
      </c>
      <c r="C40" s="7" t="s">
        <v>63</v>
      </c>
      <c r="D40" s="4" t="s">
        <v>21</v>
      </c>
      <c r="E40" s="6"/>
      <c r="F40" s="6"/>
      <c r="G40" s="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">
      <c r="A41" s="1"/>
      <c r="B41" s="4">
        <v>21</v>
      </c>
      <c r="C41" s="7" t="s">
        <v>64</v>
      </c>
      <c r="D41" s="4" t="s">
        <v>21</v>
      </c>
      <c r="E41" s="6"/>
      <c r="F41" s="6"/>
      <c r="G41" s="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1"/>
      <c r="B42" s="4">
        <v>22</v>
      </c>
      <c r="C42" s="7" t="s">
        <v>65</v>
      </c>
      <c r="D42" s="4" t="s">
        <v>21</v>
      </c>
      <c r="E42" s="6"/>
      <c r="F42" s="6"/>
      <c r="G42" s="6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5" t="s">
        <v>66</v>
      </c>
      <c r="C43" s="5" t="s">
        <v>67</v>
      </c>
      <c r="D43" s="6"/>
      <c r="E43" s="6"/>
      <c r="F43" s="6"/>
      <c r="G43" s="6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">
      <c r="A44" s="1"/>
      <c r="B44" s="4">
        <v>23</v>
      </c>
      <c r="C44" s="7" t="s">
        <v>68</v>
      </c>
      <c r="D44" s="4" t="s">
        <v>13</v>
      </c>
      <c r="E44" s="6"/>
      <c r="F44" s="6">
        <v>40</v>
      </c>
      <c r="G44" s="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1"/>
      <c r="B45" s="4">
        <v>24</v>
      </c>
      <c r="C45" s="7" t="s">
        <v>69</v>
      </c>
      <c r="D45" s="4" t="s">
        <v>9</v>
      </c>
      <c r="E45" s="6"/>
      <c r="F45" s="6">
        <v>1</v>
      </c>
      <c r="G45" s="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">
      <c r="A46" s="1"/>
      <c r="B46" s="4">
        <v>25</v>
      </c>
      <c r="C46" s="7" t="s">
        <v>70</v>
      </c>
      <c r="D46" s="4" t="s">
        <v>9</v>
      </c>
      <c r="E46" s="6"/>
      <c r="F46" s="6">
        <v>0</v>
      </c>
      <c r="G46" s="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">
      <c r="A47" s="1"/>
      <c r="B47" s="4">
        <v>26</v>
      </c>
      <c r="C47" s="7" t="s">
        <v>71</v>
      </c>
      <c r="D47" s="4" t="s">
        <v>13</v>
      </c>
      <c r="E47" s="6"/>
      <c r="F47" s="6">
        <v>6</v>
      </c>
      <c r="G47" s="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">
      <c r="A48" s="1"/>
      <c r="B48" s="4">
        <v>27</v>
      </c>
      <c r="C48" s="7" t="s">
        <v>72</v>
      </c>
      <c r="D48" s="4" t="s">
        <v>9</v>
      </c>
      <c r="E48" s="6"/>
      <c r="F48" s="6"/>
      <c r="G48" s="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1"/>
      <c r="B49" s="4">
        <v>28</v>
      </c>
      <c r="C49" s="7" t="s">
        <v>73</v>
      </c>
      <c r="D49" s="4" t="s">
        <v>13</v>
      </c>
      <c r="E49" s="6"/>
      <c r="F49" s="6">
        <v>6</v>
      </c>
      <c r="G49" s="6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">
      <c r="A50" s="1"/>
      <c r="B50" s="4">
        <v>29</v>
      </c>
      <c r="C50" s="7" t="s">
        <v>74</v>
      </c>
      <c r="D50" s="4" t="s">
        <v>13</v>
      </c>
      <c r="E50" s="6"/>
      <c r="F50" s="6">
        <v>0</v>
      </c>
      <c r="G50" s="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1"/>
      <c r="B51" s="4">
        <v>30</v>
      </c>
      <c r="C51" s="7" t="s">
        <v>75</v>
      </c>
      <c r="D51" s="4" t="s">
        <v>13</v>
      </c>
      <c r="E51" s="6"/>
      <c r="F51" s="6"/>
      <c r="G51" s="6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">
      <c r="A52" s="1"/>
      <c r="B52" s="4">
        <v>31</v>
      </c>
      <c r="C52" s="7" t="s">
        <v>76</v>
      </c>
      <c r="D52" s="4" t="s">
        <v>13</v>
      </c>
      <c r="E52" s="6"/>
      <c r="F52" s="6"/>
      <c r="G52" s="6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1"/>
      <c r="B53" s="4">
        <v>32</v>
      </c>
      <c r="C53" s="7" t="s">
        <v>77</v>
      </c>
      <c r="D53" s="4" t="s">
        <v>13</v>
      </c>
      <c r="E53" s="6"/>
      <c r="F53" s="6"/>
      <c r="G53" s="6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1"/>
      <c r="B54" s="5" t="s">
        <v>78</v>
      </c>
      <c r="C54" s="5" t="s">
        <v>79</v>
      </c>
      <c r="D54" s="6"/>
      <c r="E54" s="6"/>
      <c r="F54" s="6"/>
      <c r="G54" s="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">
      <c r="A55" s="1"/>
      <c r="B55" s="4">
        <v>33</v>
      </c>
      <c r="C55" s="7" t="s">
        <v>80</v>
      </c>
      <c r="D55" s="4" t="s">
        <v>13</v>
      </c>
      <c r="E55" s="6"/>
      <c r="F55" s="6"/>
      <c r="G55" s="6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">
      <c r="A56" s="1"/>
      <c r="B56" s="4">
        <v>34</v>
      </c>
      <c r="C56" s="7" t="s">
        <v>81</v>
      </c>
      <c r="D56" s="4" t="s">
        <v>13</v>
      </c>
      <c r="E56" s="6"/>
      <c r="F56" s="6"/>
      <c r="G56" s="6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">
      <c r="A57" s="1"/>
      <c r="B57" s="4">
        <v>35</v>
      </c>
      <c r="C57" s="7" t="s">
        <v>82</v>
      </c>
      <c r="D57" s="4" t="s">
        <v>13</v>
      </c>
      <c r="E57" s="6"/>
      <c r="F57" s="6"/>
      <c r="G57" s="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1"/>
      <c r="B58" s="4">
        <v>36</v>
      </c>
      <c r="C58" s="7" t="s">
        <v>83</v>
      </c>
      <c r="D58" s="4" t="s">
        <v>13</v>
      </c>
      <c r="E58" s="6"/>
      <c r="F58" s="6"/>
      <c r="G58" s="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1"/>
      <c r="B59" s="4">
        <v>37</v>
      </c>
      <c r="C59" s="7" t="s">
        <v>84</v>
      </c>
      <c r="D59" s="4" t="s">
        <v>13</v>
      </c>
      <c r="E59" s="6"/>
      <c r="F59" s="6"/>
      <c r="G59" s="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1"/>
      <c r="B62" s="61" t="s">
        <v>85</v>
      </c>
      <c r="C62" s="62"/>
      <c r="D62" s="62"/>
      <c r="E62" s="6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5">
      <c r="A63" s="1"/>
      <c r="B63" s="59"/>
      <c r="C63" s="59"/>
      <c r="D63" s="59"/>
      <c r="E63" s="59"/>
      <c r="F63" s="10"/>
      <c r="G63" s="10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5">
      <c r="A64" s="1"/>
      <c r="B64" s="11"/>
      <c r="C64" s="12" t="s">
        <v>1</v>
      </c>
      <c r="D64" s="12" t="s">
        <v>86</v>
      </c>
      <c r="E64" s="12" t="s">
        <v>87</v>
      </c>
      <c r="F64" s="10"/>
      <c r="G64" s="10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1"/>
      <c r="B65" s="13">
        <v>1</v>
      </c>
      <c r="C65" s="14" t="s">
        <v>88</v>
      </c>
      <c r="D65" s="1">
        <f>SUM(D66:D70)</f>
        <v>36</v>
      </c>
      <c r="E65" s="1">
        <f>SUM(E66:E70)</f>
        <v>52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1"/>
      <c r="B66" s="15" t="s">
        <v>89</v>
      </c>
      <c r="C66" s="14" t="s">
        <v>90</v>
      </c>
      <c r="D66" s="11">
        <v>3</v>
      </c>
      <c r="E66" s="11">
        <v>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1"/>
      <c r="B67" s="15" t="s">
        <v>91</v>
      </c>
      <c r="C67" s="14" t="s">
        <v>92</v>
      </c>
      <c r="D67" s="11">
        <v>1</v>
      </c>
      <c r="E67" s="11">
        <v>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1"/>
      <c r="B68" s="15" t="s">
        <v>93</v>
      </c>
      <c r="C68" s="14" t="s">
        <v>94</v>
      </c>
      <c r="D68" s="11">
        <v>6</v>
      </c>
      <c r="E68" s="11">
        <v>15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1"/>
      <c r="B69" s="15" t="s">
        <v>95</v>
      </c>
      <c r="C69" s="14" t="s">
        <v>96</v>
      </c>
      <c r="D69" s="11">
        <v>17</v>
      </c>
      <c r="E69" s="11">
        <v>20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1"/>
      <c r="B70" s="15" t="s">
        <v>97</v>
      </c>
      <c r="C70" s="14" t="s">
        <v>98</v>
      </c>
      <c r="D70" s="11">
        <v>9</v>
      </c>
      <c r="E70" s="11">
        <v>11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1"/>
      <c r="B71" s="13">
        <v>2</v>
      </c>
      <c r="C71" s="14" t="s">
        <v>99</v>
      </c>
      <c r="D71" s="11">
        <v>1</v>
      </c>
      <c r="E71" s="11">
        <v>1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1"/>
      <c r="B72" s="13">
        <v>3</v>
      </c>
      <c r="C72" s="14" t="s">
        <v>100</v>
      </c>
      <c r="D72" s="11">
        <v>2</v>
      </c>
      <c r="E72" s="11">
        <v>2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1"/>
      <c r="B73" s="13">
        <v>4</v>
      </c>
      <c r="C73" s="14" t="s">
        <v>101</v>
      </c>
      <c r="D73" s="11">
        <v>0</v>
      </c>
      <c r="E73" s="11">
        <v>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1"/>
      <c r="B74" s="13">
        <v>5</v>
      </c>
      <c r="C74" s="14" t="s">
        <v>102</v>
      </c>
      <c r="D74" s="11">
        <v>0</v>
      </c>
      <c r="E74" s="11"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1"/>
      <c r="B75" s="13">
        <v>6</v>
      </c>
      <c r="C75" s="14" t="s">
        <v>103</v>
      </c>
      <c r="D75" s="11">
        <v>3</v>
      </c>
      <c r="E75" s="11">
        <v>3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1"/>
      <c r="B76" s="13">
        <v>7</v>
      </c>
      <c r="C76" s="14" t="s">
        <v>104</v>
      </c>
      <c r="D76" s="11">
        <v>0</v>
      </c>
      <c r="E76" s="11"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1"/>
      <c r="B77" s="13">
        <v>8</v>
      </c>
      <c r="C77" s="14" t="s">
        <v>105</v>
      </c>
      <c r="D77" s="11">
        <v>0</v>
      </c>
      <c r="E77" s="11"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1"/>
      <c r="B78" s="13">
        <v>9</v>
      </c>
      <c r="C78" s="14" t="s">
        <v>106</v>
      </c>
      <c r="D78" s="11">
        <v>0</v>
      </c>
      <c r="E78" s="11"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1"/>
      <c r="B79" s="13">
        <v>10</v>
      </c>
      <c r="C79" s="14" t="s">
        <v>107</v>
      </c>
      <c r="D79" s="11">
        <v>0</v>
      </c>
      <c r="E79" s="11"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1"/>
      <c r="B80" s="13">
        <v>11</v>
      </c>
      <c r="C80" s="14" t="s">
        <v>108</v>
      </c>
      <c r="D80" s="11">
        <v>0</v>
      </c>
      <c r="E80" s="11"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1"/>
      <c r="B81" s="13">
        <v>12</v>
      </c>
      <c r="C81" s="14" t="s">
        <v>109</v>
      </c>
      <c r="D81" s="11">
        <v>0</v>
      </c>
      <c r="E81" s="11"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1"/>
      <c r="B82" s="13">
        <v>13</v>
      </c>
      <c r="C82" s="14" t="s">
        <v>110</v>
      </c>
      <c r="D82" s="11">
        <v>1</v>
      </c>
      <c r="E82" s="11">
        <v>1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1"/>
      <c r="B83" s="15" t="s">
        <v>49</v>
      </c>
      <c r="C83" s="14" t="s">
        <v>111</v>
      </c>
      <c r="D83" s="11">
        <v>0</v>
      </c>
      <c r="E83" s="11">
        <v>1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1"/>
      <c r="B84" s="15" t="s">
        <v>51</v>
      </c>
      <c r="C84" s="14" t="s">
        <v>112</v>
      </c>
      <c r="D84" s="11">
        <v>1</v>
      </c>
      <c r="E84" s="11">
        <v>0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1"/>
      <c r="B85" s="13">
        <v>14</v>
      </c>
      <c r="C85" s="11" t="s">
        <v>113</v>
      </c>
      <c r="D85" s="11">
        <v>3</v>
      </c>
      <c r="E85" s="11">
        <v>2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1"/>
      <c r="B86" s="13">
        <v>15</v>
      </c>
      <c r="C86" s="11" t="s">
        <v>114</v>
      </c>
      <c r="D86" s="11">
        <v>2</v>
      </c>
      <c r="E86" s="11">
        <v>2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1"/>
      <c r="B87" s="13">
        <v>16</v>
      </c>
      <c r="C87" s="11" t="s">
        <v>115</v>
      </c>
      <c r="D87" s="11">
        <v>2</v>
      </c>
      <c r="E87" s="11">
        <v>2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1"/>
      <c r="B88" s="13">
        <v>17</v>
      </c>
      <c r="C88" s="11" t="s">
        <v>116</v>
      </c>
      <c r="D88" s="11">
        <v>2</v>
      </c>
      <c r="E88" s="11">
        <v>2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1"/>
      <c r="B89" s="13">
        <v>18</v>
      </c>
      <c r="C89" s="11" t="s">
        <v>117</v>
      </c>
      <c r="D89" s="11">
        <v>0</v>
      </c>
      <c r="E89" s="11">
        <v>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1"/>
      <c r="B90" s="13">
        <v>19</v>
      </c>
      <c r="C90" s="11" t="s">
        <v>118</v>
      </c>
      <c r="D90" s="11">
        <v>0</v>
      </c>
      <c r="E90" s="11"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1"/>
      <c r="B91" s="13">
        <v>20</v>
      </c>
      <c r="C91" s="11" t="s">
        <v>119</v>
      </c>
      <c r="D91" s="11">
        <v>0</v>
      </c>
      <c r="E91" s="11">
        <v>2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1"/>
      <c r="B92" s="13">
        <v>21</v>
      </c>
      <c r="C92" s="11" t="s">
        <v>120</v>
      </c>
      <c r="D92" s="11">
        <v>0</v>
      </c>
      <c r="E92" s="11"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1"/>
      <c r="B93" s="13">
        <v>22</v>
      </c>
      <c r="C93" s="11" t="s">
        <v>121</v>
      </c>
      <c r="D93" s="11">
        <v>0</v>
      </c>
      <c r="E93" s="11"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1"/>
      <c r="B94" s="13">
        <v>23</v>
      </c>
      <c r="C94" s="11" t="s">
        <v>122</v>
      </c>
      <c r="D94" s="11">
        <v>0</v>
      </c>
      <c r="E94" s="11"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1"/>
      <c r="B95" s="13">
        <v>24</v>
      </c>
      <c r="C95" s="11" t="s">
        <v>123</v>
      </c>
      <c r="D95" s="11">
        <v>0</v>
      </c>
      <c r="E95" s="11"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1"/>
      <c r="B96" s="15" t="s">
        <v>124</v>
      </c>
      <c r="C96" s="11" t="s">
        <v>125</v>
      </c>
      <c r="D96" s="11">
        <v>0</v>
      </c>
      <c r="E96" s="11"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1"/>
      <c r="B97" s="15" t="s">
        <v>126</v>
      </c>
      <c r="C97" s="11" t="s">
        <v>127</v>
      </c>
      <c r="D97" s="11">
        <v>1</v>
      </c>
      <c r="E97" s="11">
        <v>3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1"/>
      <c r="B98" s="15" t="s">
        <v>128</v>
      </c>
      <c r="C98" s="11" t="s">
        <v>129</v>
      </c>
      <c r="D98" s="11">
        <v>0</v>
      </c>
      <c r="E98" s="11">
        <v>0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1"/>
      <c r="B99" s="13">
        <v>25</v>
      </c>
      <c r="C99" s="11" t="s">
        <v>130</v>
      </c>
      <c r="D99" s="11">
        <v>0</v>
      </c>
      <c r="E99" s="11">
        <v>0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1"/>
      <c r="B100" s="13">
        <v>26</v>
      </c>
      <c r="C100" s="16" t="s">
        <v>131</v>
      </c>
      <c r="D100" s="11">
        <v>0</v>
      </c>
      <c r="E100" s="11"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1"/>
      <c r="B101" s="13">
        <v>27</v>
      </c>
      <c r="C101" s="11" t="s">
        <v>132</v>
      </c>
      <c r="D101" s="11">
        <v>0</v>
      </c>
      <c r="E101" s="11"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1"/>
      <c r="B102" s="13">
        <v>28</v>
      </c>
      <c r="C102" s="11" t="s">
        <v>133</v>
      </c>
      <c r="D102" s="11">
        <v>0</v>
      </c>
      <c r="E102" s="11"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1"/>
      <c r="B103" s="15" t="s">
        <v>134</v>
      </c>
      <c r="C103" s="14" t="s">
        <v>90</v>
      </c>
      <c r="D103" s="11"/>
      <c r="E103" s="1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1"/>
      <c r="B104" s="15" t="s">
        <v>135</v>
      </c>
      <c r="C104" s="14" t="s">
        <v>92</v>
      </c>
      <c r="D104" s="11"/>
      <c r="E104" s="1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1"/>
      <c r="B105" s="15" t="s">
        <v>136</v>
      </c>
      <c r="C105" s="14" t="s">
        <v>94</v>
      </c>
      <c r="D105" s="11"/>
      <c r="E105" s="1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1"/>
      <c r="B106" s="15" t="s">
        <v>137</v>
      </c>
      <c r="C106" s="14" t="s">
        <v>96</v>
      </c>
      <c r="D106" s="11"/>
      <c r="E106" s="1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1"/>
      <c r="B107" s="15" t="s">
        <v>138</v>
      </c>
      <c r="C107" s="14" t="s">
        <v>98</v>
      </c>
      <c r="D107" s="11"/>
      <c r="E107" s="1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1"/>
      <c r="B108" s="13">
        <v>29</v>
      </c>
      <c r="C108" s="11" t="s">
        <v>139</v>
      </c>
      <c r="D108" s="11">
        <v>0</v>
      </c>
      <c r="E108" s="11"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1"/>
      <c r="B109" s="13">
        <v>30</v>
      </c>
      <c r="C109" s="11" t="s">
        <v>140</v>
      </c>
      <c r="D109" s="11">
        <v>0</v>
      </c>
      <c r="E109" s="11">
        <v>1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1"/>
      <c r="B110" s="13">
        <v>31</v>
      </c>
      <c r="C110" s="11" t="s">
        <v>141</v>
      </c>
      <c r="D110" s="11">
        <v>1</v>
      </c>
      <c r="E110" s="11">
        <v>3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1"/>
      <c r="B111" s="15" t="s">
        <v>142</v>
      </c>
      <c r="C111" s="16" t="s">
        <v>143</v>
      </c>
      <c r="D111" s="11">
        <v>1</v>
      </c>
      <c r="E111" s="11">
        <v>3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1"/>
      <c r="B112" s="15" t="s">
        <v>144</v>
      </c>
      <c r="C112" s="11" t="s">
        <v>145</v>
      </c>
      <c r="D112" s="11">
        <v>1</v>
      </c>
      <c r="E112" s="11">
        <v>3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1"/>
      <c r="B113" s="15" t="s">
        <v>146</v>
      </c>
      <c r="C113" s="11" t="s">
        <v>147</v>
      </c>
      <c r="D113" s="11">
        <v>0</v>
      </c>
      <c r="E113" s="11"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1"/>
      <c r="B114" s="15" t="s">
        <v>148</v>
      </c>
      <c r="C114" s="11" t="s">
        <v>149</v>
      </c>
      <c r="D114" s="11">
        <v>0</v>
      </c>
      <c r="E114" s="11">
        <v>0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1"/>
      <c r="B115" s="13">
        <v>32</v>
      </c>
      <c r="C115" s="16" t="s">
        <v>150</v>
      </c>
      <c r="D115" s="11">
        <v>10</v>
      </c>
      <c r="E115" s="11">
        <v>20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1"/>
      <c r="B116" s="13">
        <v>33</v>
      </c>
      <c r="C116" s="11" t="s">
        <v>151</v>
      </c>
      <c r="D116" s="11">
        <v>10</v>
      </c>
      <c r="E116" s="11">
        <v>20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1"/>
      <c r="B117" s="13">
        <v>34</v>
      </c>
      <c r="C117" s="11" t="s">
        <v>152</v>
      </c>
      <c r="D117" s="11">
        <v>2</v>
      </c>
      <c r="E117" s="11">
        <v>15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1"/>
      <c r="B118" s="13" t="s">
        <v>153</v>
      </c>
      <c r="C118" s="14" t="s">
        <v>90</v>
      </c>
      <c r="D118" s="11">
        <v>0</v>
      </c>
      <c r="E118" s="11"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1"/>
      <c r="B119" s="13" t="s">
        <v>154</v>
      </c>
      <c r="C119" s="14" t="s">
        <v>92</v>
      </c>
      <c r="D119" s="11">
        <v>1</v>
      </c>
      <c r="E119" s="11">
        <v>3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1"/>
      <c r="B120" s="13" t="s">
        <v>155</v>
      </c>
      <c r="C120" s="14" t="s">
        <v>94</v>
      </c>
      <c r="D120" s="11">
        <v>1</v>
      </c>
      <c r="E120" s="11">
        <v>5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1"/>
      <c r="B121" s="13" t="s">
        <v>156</v>
      </c>
      <c r="C121" s="14" t="s">
        <v>96</v>
      </c>
      <c r="D121" s="11"/>
      <c r="E121" s="11">
        <v>7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1"/>
      <c r="B122" s="13" t="s">
        <v>157</v>
      </c>
      <c r="C122" s="14" t="s">
        <v>98</v>
      </c>
      <c r="D122" s="11">
        <v>0</v>
      </c>
      <c r="E122" s="11">
        <v>3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1"/>
      <c r="B123" s="13">
        <v>35</v>
      </c>
      <c r="C123" s="16" t="s">
        <v>158</v>
      </c>
      <c r="D123" s="11">
        <v>0</v>
      </c>
      <c r="E123" s="11">
        <v>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1"/>
      <c r="B124" s="13">
        <v>36</v>
      </c>
      <c r="C124" s="16" t="s">
        <v>159</v>
      </c>
      <c r="D124" s="11">
        <v>0</v>
      </c>
      <c r="E124" s="11">
        <v>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1"/>
      <c r="B125" s="13" t="s">
        <v>160</v>
      </c>
      <c r="C125" s="14" t="s">
        <v>90</v>
      </c>
      <c r="D125" s="11"/>
      <c r="E125" s="1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1"/>
      <c r="B126" s="13" t="s">
        <v>161</v>
      </c>
      <c r="C126" s="14" t="s">
        <v>92</v>
      </c>
      <c r="D126" s="11"/>
      <c r="E126" s="1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1"/>
      <c r="B127" s="13" t="s">
        <v>162</v>
      </c>
      <c r="C127" s="14" t="s">
        <v>94</v>
      </c>
      <c r="D127" s="11"/>
      <c r="E127" s="1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1"/>
      <c r="B128" s="13" t="s">
        <v>163</v>
      </c>
      <c r="C128" s="14" t="s">
        <v>96</v>
      </c>
      <c r="D128" s="11"/>
      <c r="E128" s="1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1"/>
      <c r="B129" s="13" t="s">
        <v>164</v>
      </c>
      <c r="C129" s="14" t="s">
        <v>98</v>
      </c>
      <c r="D129" s="11"/>
      <c r="E129" s="1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1"/>
      <c r="B130" s="13">
        <v>37</v>
      </c>
      <c r="C130" s="11" t="s">
        <v>165</v>
      </c>
      <c r="D130" s="11">
        <v>0</v>
      </c>
      <c r="E130" s="11"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1"/>
      <c r="B131" s="13" t="s">
        <v>166</v>
      </c>
      <c r="C131" s="11" t="s">
        <v>167</v>
      </c>
      <c r="D131" s="11">
        <v>0</v>
      </c>
      <c r="E131" s="11">
        <v>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1"/>
      <c r="B132" s="13" t="s">
        <v>168</v>
      </c>
      <c r="C132" s="11" t="s">
        <v>169</v>
      </c>
      <c r="D132" s="11">
        <v>0</v>
      </c>
      <c r="E132" s="11">
        <v>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2:G3"/>
    <mergeCell ref="B62:E63"/>
  </mergeCells>
  <printOptions horizontalCentered="1"/>
  <pageMargins left="0.15748031496062992" right="0.23622047244094491" top="0.55118110236220474" bottom="0.55118110236220474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61" workbookViewId="0">
      <selection activeCell="E66" sqref="E66"/>
    </sheetView>
  </sheetViews>
  <sheetFormatPr defaultColWidth="12.625" defaultRowHeight="15" customHeight="1" x14ac:dyDescent="0.2"/>
  <cols>
    <col min="1" max="1" width="7.875" customWidth="1"/>
    <col min="2" max="2" width="6.375" customWidth="1"/>
    <col min="3" max="3" width="41.5" customWidth="1"/>
    <col min="4" max="4" width="10.75" customWidth="1"/>
    <col min="5" max="5" width="20.125" customWidth="1"/>
    <col min="6" max="6" width="14" customWidth="1"/>
    <col min="7" max="7" width="16.875" customWidth="1"/>
    <col min="8" max="26" width="7.875" customWidth="1"/>
  </cols>
  <sheetData>
    <row r="1" spans="1:26" ht="12" customHeigh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">
      <c r="A2" s="1"/>
      <c r="B2" s="55" t="s">
        <v>0</v>
      </c>
      <c r="C2" s="56"/>
      <c r="D2" s="56"/>
      <c r="E2" s="56"/>
      <c r="F2" s="56"/>
      <c r="G2" s="5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 x14ac:dyDescent="0.2">
      <c r="A3" s="1"/>
      <c r="B3" s="58"/>
      <c r="C3" s="59"/>
      <c r="D3" s="59"/>
      <c r="E3" s="59"/>
      <c r="F3" s="59"/>
      <c r="G3" s="6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">
      <c r="A4" s="1"/>
      <c r="B4" s="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1"/>
      <c r="B5" s="5" t="s">
        <v>6</v>
      </c>
      <c r="C5" s="5" t="s">
        <v>7</v>
      </c>
      <c r="D5" s="6"/>
      <c r="E5" s="6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">
      <c r="A6" s="1"/>
      <c r="B6" s="4">
        <v>1</v>
      </c>
      <c r="C6" s="7" t="s">
        <v>8</v>
      </c>
      <c r="D6" s="4" t="s">
        <v>9</v>
      </c>
      <c r="E6" s="6">
        <v>582</v>
      </c>
      <c r="F6" s="6">
        <f>D65+E65</f>
        <v>560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1"/>
      <c r="B7" s="4">
        <v>2</v>
      </c>
      <c r="C7" s="7" t="s">
        <v>10</v>
      </c>
      <c r="D7" s="4" t="s">
        <v>9</v>
      </c>
      <c r="E7" s="6">
        <v>342</v>
      </c>
      <c r="F7" s="6">
        <v>342</v>
      </c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">
      <c r="A8" s="1"/>
      <c r="B8" s="4">
        <v>3</v>
      </c>
      <c r="C8" s="7" t="s">
        <v>11</v>
      </c>
      <c r="D8" s="4" t="s">
        <v>9</v>
      </c>
      <c r="E8" s="6">
        <v>79</v>
      </c>
      <c r="F8" s="6">
        <v>79</v>
      </c>
      <c r="G8" s="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">
      <c r="A9" s="1"/>
      <c r="B9" s="4">
        <v>4</v>
      </c>
      <c r="C9" s="7" t="s">
        <v>12</v>
      </c>
      <c r="D9" s="4" t="s">
        <v>13</v>
      </c>
      <c r="E9" s="6">
        <f>E7/E6</f>
        <v>0.58762886597938147</v>
      </c>
      <c r="F9" s="6">
        <f>F7/F6</f>
        <v>0.61071428571428577</v>
      </c>
      <c r="G9" s="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">
      <c r="A10" s="1"/>
      <c r="B10" s="4">
        <v>5</v>
      </c>
      <c r="C10" s="7" t="s">
        <v>14</v>
      </c>
      <c r="D10" s="4" t="s">
        <v>9</v>
      </c>
      <c r="E10" s="6"/>
      <c r="F10" s="6"/>
      <c r="G10" s="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">
      <c r="A11" s="1"/>
      <c r="B11" s="4">
        <v>6</v>
      </c>
      <c r="C11" s="7" t="s">
        <v>15</v>
      </c>
      <c r="D11" s="4" t="s">
        <v>16</v>
      </c>
      <c r="E11" s="6"/>
      <c r="F11" s="6"/>
      <c r="G11" s="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">
      <c r="A12" s="1"/>
      <c r="B12" s="4">
        <v>7</v>
      </c>
      <c r="C12" s="7" t="s">
        <v>17</v>
      </c>
      <c r="D12" s="4" t="s">
        <v>9</v>
      </c>
      <c r="E12" s="6"/>
      <c r="F12" s="6"/>
      <c r="G12" s="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7.25" customHeight="1" x14ac:dyDescent="0.2">
      <c r="A13" s="1"/>
      <c r="B13" s="5" t="s">
        <v>18</v>
      </c>
      <c r="C13" s="5" t="s">
        <v>19</v>
      </c>
      <c r="D13" s="6"/>
      <c r="E13" s="6"/>
      <c r="F13" s="6"/>
      <c r="G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">
      <c r="A14" s="1"/>
      <c r="B14" s="4">
        <v>8</v>
      </c>
      <c r="C14" s="7" t="s">
        <v>20</v>
      </c>
      <c r="D14" s="4" t="s">
        <v>21</v>
      </c>
      <c r="E14" s="6"/>
      <c r="F14" s="6"/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1"/>
      <c r="B15" s="8" t="s">
        <v>22</v>
      </c>
      <c r="C15" s="7" t="s">
        <v>23</v>
      </c>
      <c r="D15" s="4" t="s">
        <v>21</v>
      </c>
      <c r="E15" s="6"/>
      <c r="F15" s="6"/>
      <c r="G15" s="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">
      <c r="A16" s="1"/>
      <c r="B16" s="8" t="s">
        <v>24</v>
      </c>
      <c r="C16" s="7" t="s">
        <v>25</v>
      </c>
      <c r="D16" s="4" t="s">
        <v>21</v>
      </c>
      <c r="E16" s="6"/>
      <c r="F16" s="6"/>
      <c r="G16" s="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">
      <c r="A17" s="1"/>
      <c r="B17" s="8" t="s">
        <v>26</v>
      </c>
      <c r="C17" s="7" t="s">
        <v>27</v>
      </c>
      <c r="D17" s="4" t="s">
        <v>21</v>
      </c>
      <c r="E17" s="6"/>
      <c r="F17" s="6"/>
      <c r="G17" s="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">
      <c r="A18" s="1"/>
      <c r="B18" s="4">
        <v>9</v>
      </c>
      <c r="C18" s="7" t="s">
        <v>28</v>
      </c>
      <c r="D18" s="4" t="s">
        <v>29</v>
      </c>
      <c r="E18" s="6"/>
      <c r="F18" s="6"/>
      <c r="G18" s="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1"/>
      <c r="B19" s="4">
        <v>10</v>
      </c>
      <c r="C19" s="7" t="s">
        <v>30</v>
      </c>
      <c r="D19" s="4" t="s">
        <v>29</v>
      </c>
      <c r="E19" s="6"/>
      <c r="F19" s="6"/>
      <c r="G19" s="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">
      <c r="A20" s="1"/>
      <c r="B20" s="8"/>
      <c r="C20" s="7" t="s">
        <v>31</v>
      </c>
      <c r="D20" s="6"/>
      <c r="E20" s="6"/>
      <c r="F20" s="6"/>
      <c r="G20" s="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">
      <c r="A21" s="1"/>
      <c r="B21" s="8" t="s">
        <v>32</v>
      </c>
      <c r="C21" s="7" t="s">
        <v>33</v>
      </c>
      <c r="D21" s="4" t="s">
        <v>29</v>
      </c>
      <c r="E21" s="6"/>
      <c r="F21" s="6"/>
      <c r="G21" s="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1"/>
      <c r="B22" s="8" t="s">
        <v>34</v>
      </c>
      <c r="C22" s="7" t="s">
        <v>35</v>
      </c>
      <c r="D22" s="4" t="s">
        <v>29</v>
      </c>
      <c r="E22" s="6"/>
      <c r="F22" s="6"/>
      <c r="G22" s="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1"/>
      <c r="B23" s="8" t="s">
        <v>36</v>
      </c>
      <c r="C23" s="7" t="s">
        <v>37</v>
      </c>
      <c r="D23" s="4" t="s">
        <v>29</v>
      </c>
      <c r="E23" s="6"/>
      <c r="F23" s="6"/>
      <c r="G23" s="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1"/>
      <c r="B24" s="4">
        <v>11</v>
      </c>
      <c r="C24" s="7" t="s">
        <v>38</v>
      </c>
      <c r="D24" s="4" t="s">
        <v>39</v>
      </c>
      <c r="E24" s="6"/>
      <c r="F24" s="6"/>
      <c r="G24" s="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1"/>
      <c r="B25" s="4">
        <v>12</v>
      </c>
      <c r="C25" s="7" t="s">
        <v>40</v>
      </c>
      <c r="D25" s="4" t="s">
        <v>29</v>
      </c>
      <c r="E25" s="6"/>
      <c r="F25" s="6"/>
      <c r="G25" s="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1"/>
      <c r="B26" s="9" t="s">
        <v>41</v>
      </c>
      <c r="C26" s="7" t="s">
        <v>42</v>
      </c>
      <c r="D26" s="4" t="s">
        <v>43</v>
      </c>
      <c r="E26" s="6"/>
      <c r="F26" s="6"/>
      <c r="G26" s="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1"/>
      <c r="B27" s="9" t="s">
        <v>44</v>
      </c>
      <c r="C27" s="7" t="s">
        <v>45</v>
      </c>
      <c r="D27" s="4" t="s">
        <v>43</v>
      </c>
      <c r="E27" s="6"/>
      <c r="F27" s="6"/>
      <c r="G27" s="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1"/>
      <c r="B28" s="9" t="s">
        <v>46</v>
      </c>
      <c r="C28" s="7" t="s">
        <v>47</v>
      </c>
      <c r="D28" s="4" t="s">
        <v>43</v>
      </c>
      <c r="E28" s="6"/>
      <c r="F28" s="6"/>
      <c r="G28" s="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1"/>
      <c r="B29" s="4">
        <v>13</v>
      </c>
      <c r="C29" s="7" t="s">
        <v>48</v>
      </c>
      <c r="D29" s="4" t="s">
        <v>21</v>
      </c>
      <c r="E29" s="6"/>
      <c r="F29" s="6"/>
      <c r="G29" s="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1"/>
      <c r="B30" s="9" t="s">
        <v>49</v>
      </c>
      <c r="C30" s="7" t="s">
        <v>50</v>
      </c>
      <c r="D30" s="3" t="s">
        <v>13</v>
      </c>
      <c r="E30" s="6"/>
      <c r="F30" s="6"/>
      <c r="G30" s="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1"/>
      <c r="B31" s="9" t="s">
        <v>51</v>
      </c>
      <c r="C31" s="7" t="s">
        <v>52</v>
      </c>
      <c r="D31" s="3" t="s">
        <v>13</v>
      </c>
      <c r="E31" s="6"/>
      <c r="F31" s="6"/>
      <c r="G31" s="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">
      <c r="A32" s="1"/>
      <c r="B32" s="9" t="s">
        <v>53</v>
      </c>
      <c r="C32" s="7" t="s">
        <v>54</v>
      </c>
      <c r="D32" s="4" t="s">
        <v>13</v>
      </c>
      <c r="E32" s="6"/>
      <c r="F32" s="6"/>
      <c r="G32" s="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">
      <c r="A33" s="1"/>
      <c r="B33" s="5" t="s">
        <v>55</v>
      </c>
      <c r="C33" s="5" t="s">
        <v>56</v>
      </c>
      <c r="D33" s="6"/>
      <c r="E33" s="6"/>
      <c r="F33" s="6"/>
      <c r="G33" s="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">
      <c r="A34" s="1"/>
      <c r="B34" s="4">
        <v>14</v>
      </c>
      <c r="C34" s="7" t="s">
        <v>57</v>
      </c>
      <c r="D34" s="4" t="s">
        <v>21</v>
      </c>
      <c r="E34" s="6"/>
      <c r="F34" s="6"/>
      <c r="G34" s="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">
      <c r="A35" s="1"/>
      <c r="B35" s="4">
        <v>15</v>
      </c>
      <c r="C35" s="7" t="s">
        <v>58</v>
      </c>
      <c r="D35" s="4" t="s">
        <v>21</v>
      </c>
      <c r="E35" s="6"/>
      <c r="F35" s="6"/>
      <c r="G35" s="6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">
      <c r="A36" s="1"/>
      <c r="B36" s="4">
        <v>16</v>
      </c>
      <c r="C36" s="7" t="s">
        <v>59</v>
      </c>
      <c r="D36" s="4" t="s">
        <v>13</v>
      </c>
      <c r="E36" s="6"/>
      <c r="F36" s="6"/>
      <c r="G36" s="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1"/>
      <c r="B37" s="4">
        <v>17</v>
      </c>
      <c r="C37" s="7" t="s">
        <v>60</v>
      </c>
      <c r="D37" s="4" t="s">
        <v>13</v>
      </c>
      <c r="E37" s="6"/>
      <c r="F37" s="6"/>
      <c r="G37" s="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">
      <c r="A38" s="1"/>
      <c r="B38" s="4">
        <v>18</v>
      </c>
      <c r="C38" s="7" t="s">
        <v>61</v>
      </c>
      <c r="D38" s="4" t="s">
        <v>21</v>
      </c>
      <c r="E38" s="6"/>
      <c r="F38" s="6"/>
      <c r="G38" s="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1"/>
      <c r="B39" s="4">
        <v>19</v>
      </c>
      <c r="C39" s="7" t="s">
        <v>62</v>
      </c>
      <c r="D39" s="4" t="s">
        <v>21</v>
      </c>
      <c r="E39" s="6"/>
      <c r="F39" s="6"/>
      <c r="G39" s="6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">
      <c r="A40" s="1"/>
      <c r="B40" s="4">
        <v>20</v>
      </c>
      <c r="C40" s="7" t="s">
        <v>63</v>
      </c>
      <c r="D40" s="4" t="s">
        <v>21</v>
      </c>
      <c r="E40" s="6"/>
      <c r="F40" s="6"/>
      <c r="G40" s="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">
      <c r="A41" s="1"/>
      <c r="B41" s="4">
        <v>21</v>
      </c>
      <c r="C41" s="7" t="s">
        <v>64</v>
      </c>
      <c r="D41" s="4" t="s">
        <v>21</v>
      </c>
      <c r="E41" s="6"/>
      <c r="F41" s="6"/>
      <c r="G41" s="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1"/>
      <c r="B42" s="4">
        <v>22</v>
      </c>
      <c r="C42" s="7" t="s">
        <v>65</v>
      </c>
      <c r="D42" s="4" t="s">
        <v>21</v>
      </c>
      <c r="E42" s="6"/>
      <c r="F42" s="6"/>
      <c r="G42" s="6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5" t="s">
        <v>66</v>
      </c>
      <c r="C43" s="5" t="s">
        <v>67</v>
      </c>
      <c r="D43" s="6"/>
      <c r="E43" s="6"/>
      <c r="F43" s="6"/>
      <c r="G43" s="6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">
      <c r="A44" s="1"/>
      <c r="B44" s="4">
        <v>23</v>
      </c>
      <c r="C44" s="7" t="s">
        <v>68</v>
      </c>
      <c r="D44" s="4" t="s">
        <v>13</v>
      </c>
      <c r="E44" s="6"/>
      <c r="F44" s="6"/>
      <c r="G44" s="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1"/>
      <c r="B45" s="4">
        <v>24</v>
      </c>
      <c r="C45" s="7" t="s">
        <v>69</v>
      </c>
      <c r="D45" s="4" t="s">
        <v>9</v>
      </c>
      <c r="E45" s="6"/>
      <c r="F45" s="6"/>
      <c r="G45" s="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">
      <c r="A46" s="1"/>
      <c r="B46" s="4">
        <v>25</v>
      </c>
      <c r="C46" s="7" t="s">
        <v>70</v>
      </c>
      <c r="D46" s="4" t="s">
        <v>9</v>
      </c>
      <c r="E46" s="6">
        <v>30</v>
      </c>
      <c r="F46" s="6">
        <v>30</v>
      </c>
      <c r="G46" s="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">
      <c r="A47" s="1"/>
      <c r="B47" s="4">
        <v>26</v>
      </c>
      <c r="C47" s="7" t="s">
        <v>71</v>
      </c>
      <c r="D47" s="4" t="s">
        <v>13</v>
      </c>
      <c r="E47" s="6">
        <v>10</v>
      </c>
      <c r="F47" s="6">
        <v>10</v>
      </c>
      <c r="G47" s="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">
      <c r="A48" s="1"/>
      <c r="B48" s="4">
        <v>27</v>
      </c>
      <c r="C48" s="7" t="s">
        <v>72</v>
      </c>
      <c r="D48" s="4" t="s">
        <v>9</v>
      </c>
      <c r="E48" s="6">
        <v>43</v>
      </c>
      <c r="F48" s="6">
        <v>43</v>
      </c>
      <c r="G48" s="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1"/>
      <c r="B49" s="4">
        <v>28</v>
      </c>
      <c r="C49" s="7" t="s">
        <v>73</v>
      </c>
      <c r="D49" s="4" t="s">
        <v>13</v>
      </c>
      <c r="E49" s="6">
        <v>43</v>
      </c>
      <c r="F49" s="6">
        <v>43</v>
      </c>
      <c r="G49" s="6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">
      <c r="A50" s="1"/>
      <c r="B50" s="4">
        <v>29</v>
      </c>
      <c r="C50" s="7" t="s">
        <v>74</v>
      </c>
      <c r="D50" s="4" t="s">
        <v>13</v>
      </c>
      <c r="E50" s="6"/>
      <c r="F50" s="6"/>
      <c r="G50" s="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1"/>
      <c r="B51" s="4">
        <v>30</v>
      </c>
      <c r="C51" s="7" t="s">
        <v>75</v>
      </c>
      <c r="D51" s="4" t="s">
        <v>13</v>
      </c>
      <c r="E51" s="6"/>
      <c r="F51" s="6"/>
      <c r="G51" s="6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">
      <c r="A52" s="1"/>
      <c r="B52" s="4">
        <v>31</v>
      </c>
      <c r="C52" s="7" t="s">
        <v>76</v>
      </c>
      <c r="D52" s="4" t="s">
        <v>13</v>
      </c>
      <c r="E52" s="6"/>
      <c r="F52" s="6"/>
      <c r="G52" s="6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1"/>
      <c r="B53" s="4">
        <v>32</v>
      </c>
      <c r="C53" s="7" t="s">
        <v>77</v>
      </c>
      <c r="D53" s="4" t="s">
        <v>13</v>
      </c>
      <c r="E53" s="6"/>
      <c r="F53" s="6"/>
      <c r="G53" s="6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1"/>
      <c r="B54" s="5" t="s">
        <v>78</v>
      </c>
      <c r="C54" s="5" t="s">
        <v>79</v>
      </c>
      <c r="D54" s="6"/>
      <c r="E54" s="6"/>
      <c r="F54" s="6"/>
      <c r="G54" s="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6" x14ac:dyDescent="0.2">
      <c r="A55" s="1"/>
      <c r="B55" s="4">
        <v>33</v>
      </c>
      <c r="C55" s="7" t="s">
        <v>80</v>
      </c>
      <c r="D55" s="4" t="s">
        <v>13</v>
      </c>
      <c r="E55" s="6">
        <v>0</v>
      </c>
      <c r="F55" s="6">
        <v>0</v>
      </c>
      <c r="G55" s="6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6" x14ac:dyDescent="0.2">
      <c r="A56" s="1"/>
      <c r="B56" s="4">
        <v>34</v>
      </c>
      <c r="C56" s="7" t="s">
        <v>81</v>
      </c>
      <c r="D56" s="4" t="s">
        <v>13</v>
      </c>
      <c r="E56" s="6">
        <v>0</v>
      </c>
      <c r="F56" s="6">
        <v>0</v>
      </c>
      <c r="G56" s="6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72" x14ac:dyDescent="0.2">
      <c r="A57" s="1"/>
      <c r="B57" s="4">
        <v>35</v>
      </c>
      <c r="C57" s="7" t="s">
        <v>82</v>
      </c>
      <c r="D57" s="4" t="s">
        <v>13</v>
      </c>
      <c r="E57" s="6"/>
      <c r="F57" s="6"/>
      <c r="G57" s="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6" x14ac:dyDescent="0.2">
      <c r="A58" s="1"/>
      <c r="B58" s="4">
        <v>36</v>
      </c>
      <c r="C58" s="7" t="s">
        <v>83</v>
      </c>
      <c r="D58" s="4" t="s">
        <v>13</v>
      </c>
      <c r="E58" s="6">
        <v>9</v>
      </c>
      <c r="F58" s="6">
        <v>137</v>
      </c>
      <c r="G58" s="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1"/>
      <c r="B59" s="4">
        <v>37</v>
      </c>
      <c r="C59" s="7" t="s">
        <v>84</v>
      </c>
      <c r="D59" s="4" t="s">
        <v>13</v>
      </c>
      <c r="E59" s="6"/>
      <c r="F59" s="6"/>
      <c r="G59" s="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1"/>
      <c r="B62" s="61" t="s">
        <v>85</v>
      </c>
      <c r="C62" s="62"/>
      <c r="D62" s="62"/>
      <c r="E62" s="6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5">
      <c r="A63" s="1"/>
      <c r="B63" s="59"/>
      <c r="C63" s="59"/>
      <c r="D63" s="59"/>
      <c r="E63" s="59"/>
      <c r="F63" s="10"/>
      <c r="G63" s="10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5">
      <c r="A64" s="1"/>
      <c r="B64" s="11"/>
      <c r="C64" s="12" t="s">
        <v>1</v>
      </c>
      <c r="D64" s="12" t="s">
        <v>86</v>
      </c>
      <c r="E64" s="12" t="s">
        <v>87</v>
      </c>
      <c r="F64" s="10"/>
      <c r="G64" s="10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1"/>
      <c r="B65" s="13">
        <v>1</v>
      </c>
      <c r="C65" s="14" t="s">
        <v>88</v>
      </c>
      <c r="D65" s="1">
        <f>SUM(D66:D70)</f>
        <v>283</v>
      </c>
      <c r="E65" s="11">
        <f>SUM(E66:E70)</f>
        <v>277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1"/>
      <c r="B66" s="15" t="s">
        <v>89</v>
      </c>
      <c r="C66" s="14" t="s">
        <v>90</v>
      </c>
      <c r="D66" s="11">
        <v>15</v>
      </c>
      <c r="E66" s="11">
        <v>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1"/>
      <c r="B67" s="15" t="s">
        <v>91</v>
      </c>
      <c r="C67" s="14" t="s">
        <v>92</v>
      </c>
      <c r="D67" s="11">
        <v>30</v>
      </c>
      <c r="E67" s="11">
        <v>24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1"/>
      <c r="B68" s="15" t="s">
        <v>93</v>
      </c>
      <c r="C68" s="14" t="s">
        <v>94</v>
      </c>
      <c r="D68" s="11">
        <v>79</v>
      </c>
      <c r="E68" s="11">
        <v>48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1"/>
      <c r="B69" s="15" t="s">
        <v>95</v>
      </c>
      <c r="C69" s="14" t="s">
        <v>96</v>
      </c>
      <c r="D69" s="11">
        <v>103</v>
      </c>
      <c r="E69" s="11">
        <v>105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1"/>
      <c r="B70" s="15" t="s">
        <v>97</v>
      </c>
      <c r="C70" s="14" t="s">
        <v>98</v>
      </c>
      <c r="D70" s="11">
        <v>56</v>
      </c>
      <c r="E70" s="11">
        <v>92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1"/>
      <c r="B71" s="13">
        <v>2</v>
      </c>
      <c r="C71" s="14" t="s">
        <v>99</v>
      </c>
      <c r="D71" s="11">
        <v>0</v>
      </c>
      <c r="E71" s="11">
        <v>1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1"/>
      <c r="B72" s="13">
        <v>3</v>
      </c>
      <c r="C72" s="14" t="s">
        <v>100</v>
      </c>
      <c r="D72" s="11">
        <v>1</v>
      </c>
      <c r="E72" s="11">
        <v>1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1"/>
      <c r="B73" s="13">
        <v>4</v>
      </c>
      <c r="C73" s="14" t="s">
        <v>101</v>
      </c>
      <c r="D73" s="11"/>
      <c r="E73" s="1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1"/>
      <c r="B74" s="13">
        <v>5</v>
      </c>
      <c r="C74" s="14" t="s">
        <v>102</v>
      </c>
      <c r="D74" s="11"/>
      <c r="E74" s="1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1"/>
      <c r="B75" s="13">
        <v>6</v>
      </c>
      <c r="C75" s="14" t="s">
        <v>103</v>
      </c>
      <c r="D75" s="11"/>
      <c r="E75" s="1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1"/>
      <c r="B76" s="13">
        <v>7</v>
      </c>
      <c r="C76" s="14" t="s">
        <v>104</v>
      </c>
      <c r="D76" s="11">
        <v>1</v>
      </c>
      <c r="E76" s="1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1"/>
      <c r="B77" s="13">
        <v>8</v>
      </c>
      <c r="C77" s="14" t="s">
        <v>105</v>
      </c>
      <c r="D77" s="11"/>
      <c r="E77" s="1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1"/>
      <c r="B78" s="13">
        <v>9</v>
      </c>
      <c r="C78" s="14" t="s">
        <v>106</v>
      </c>
      <c r="D78" s="11"/>
      <c r="E78" s="1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1"/>
      <c r="B79" s="13">
        <v>10</v>
      </c>
      <c r="C79" s="14" t="s">
        <v>107</v>
      </c>
      <c r="D79" s="11"/>
      <c r="E79" s="1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1"/>
      <c r="B80" s="13">
        <v>11</v>
      </c>
      <c r="C80" s="14" t="s">
        <v>108</v>
      </c>
      <c r="D80" s="11"/>
      <c r="E80" s="1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1"/>
      <c r="B81" s="13">
        <v>12</v>
      </c>
      <c r="C81" s="14" t="s">
        <v>109</v>
      </c>
      <c r="D81" s="11">
        <v>1</v>
      </c>
      <c r="E81" s="1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1"/>
      <c r="B82" s="13">
        <v>13</v>
      </c>
      <c r="C82" s="14" t="s">
        <v>110</v>
      </c>
      <c r="D82" s="11"/>
      <c r="E82" s="1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1"/>
      <c r="B83" s="15" t="s">
        <v>49</v>
      </c>
      <c r="C83" s="14" t="s">
        <v>111</v>
      </c>
      <c r="D83" s="11"/>
      <c r="E83" s="1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1"/>
      <c r="B84" s="15" t="s">
        <v>51</v>
      </c>
      <c r="C84" s="14" t="s">
        <v>112</v>
      </c>
      <c r="D84" s="11"/>
      <c r="E84" s="1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1"/>
      <c r="B85" s="13">
        <v>14</v>
      </c>
      <c r="C85" s="11" t="s">
        <v>113</v>
      </c>
      <c r="D85" s="11">
        <v>14</v>
      </c>
      <c r="E85" s="11">
        <v>16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1"/>
      <c r="B86" s="13">
        <v>15</v>
      </c>
      <c r="C86" s="11" t="s">
        <v>114</v>
      </c>
      <c r="D86" s="11">
        <v>5</v>
      </c>
      <c r="E86" s="11">
        <v>5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1"/>
      <c r="B87" s="13">
        <v>16</v>
      </c>
      <c r="C87" s="11" t="s">
        <v>115</v>
      </c>
      <c r="D87" s="11">
        <v>36</v>
      </c>
      <c r="E87" s="11">
        <v>25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1"/>
      <c r="B88" s="13">
        <v>17</v>
      </c>
      <c r="C88" s="11" t="s">
        <v>116</v>
      </c>
      <c r="D88" s="11">
        <v>36</v>
      </c>
      <c r="E88" s="11">
        <v>25</v>
      </c>
      <c r="F88" s="1">
        <v>48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1"/>
      <c r="B89" s="13">
        <v>18</v>
      </c>
      <c r="C89" s="11" t="s">
        <v>117</v>
      </c>
      <c r="D89" s="11">
        <v>1</v>
      </c>
      <c r="E89" s="11">
        <v>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1"/>
      <c r="B90" s="13">
        <v>19</v>
      </c>
      <c r="C90" s="11" t="s">
        <v>118</v>
      </c>
      <c r="D90" s="11">
        <v>0</v>
      </c>
      <c r="E90" s="11">
        <v>2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1"/>
      <c r="B91" s="13">
        <v>20</v>
      </c>
      <c r="C91" s="11" t="s">
        <v>119</v>
      </c>
      <c r="D91" s="11"/>
      <c r="E91" s="11">
        <v>2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1"/>
      <c r="B92" s="13">
        <v>21</v>
      </c>
      <c r="C92" s="11" t="s">
        <v>120</v>
      </c>
      <c r="D92" s="11">
        <v>0</v>
      </c>
      <c r="E92" s="11"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1"/>
      <c r="B93" s="13">
        <v>22</v>
      </c>
      <c r="C93" s="11" t="s">
        <v>121</v>
      </c>
      <c r="D93" s="11">
        <v>0</v>
      </c>
      <c r="E93" s="11"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1"/>
      <c r="B94" s="13">
        <v>23</v>
      </c>
      <c r="C94" s="11" t="s">
        <v>122</v>
      </c>
      <c r="D94" s="11"/>
      <c r="E94" s="1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1"/>
      <c r="B95" s="13">
        <v>24</v>
      </c>
      <c r="C95" s="11" t="s">
        <v>123</v>
      </c>
      <c r="D95" s="11">
        <v>3</v>
      </c>
      <c r="E95" s="1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1"/>
      <c r="B96" s="15" t="s">
        <v>124</v>
      </c>
      <c r="C96" s="11" t="s">
        <v>125</v>
      </c>
      <c r="D96" s="11">
        <v>0</v>
      </c>
      <c r="E96" s="11"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1"/>
      <c r="B97" s="15" t="s">
        <v>126</v>
      </c>
      <c r="C97" s="11" t="s">
        <v>127</v>
      </c>
      <c r="D97" s="11"/>
      <c r="E97" s="1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1"/>
      <c r="B98" s="15" t="s">
        <v>128</v>
      </c>
      <c r="C98" s="11" t="s">
        <v>129</v>
      </c>
      <c r="D98" s="11">
        <v>0</v>
      </c>
      <c r="E98" s="11">
        <v>0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1"/>
      <c r="B99" s="13">
        <v>25</v>
      </c>
      <c r="C99" s="11" t="s">
        <v>130</v>
      </c>
      <c r="D99" s="11">
        <v>0</v>
      </c>
      <c r="E99" s="11">
        <v>0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x14ac:dyDescent="0.2">
      <c r="A100" s="1"/>
      <c r="B100" s="13">
        <v>26</v>
      </c>
      <c r="C100" s="16" t="s">
        <v>131</v>
      </c>
      <c r="D100" s="11"/>
      <c r="E100" s="1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1"/>
      <c r="B101" s="13">
        <v>27</v>
      </c>
      <c r="C101" s="11" t="s">
        <v>132</v>
      </c>
      <c r="D101" s="11"/>
      <c r="E101" s="11">
        <v>1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1"/>
      <c r="B102" s="13">
        <v>28</v>
      </c>
      <c r="C102" s="11" t="s">
        <v>133</v>
      </c>
      <c r="D102" s="11"/>
      <c r="E102" s="1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1"/>
      <c r="B103" s="15" t="s">
        <v>134</v>
      </c>
      <c r="C103" s="14" t="s">
        <v>90</v>
      </c>
      <c r="D103" s="11"/>
      <c r="E103" s="1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1"/>
      <c r="B104" s="15" t="s">
        <v>135</v>
      </c>
      <c r="C104" s="14" t="s">
        <v>92</v>
      </c>
      <c r="D104" s="11"/>
      <c r="E104" s="1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1"/>
      <c r="B105" s="15" t="s">
        <v>136</v>
      </c>
      <c r="C105" s="14" t="s">
        <v>94</v>
      </c>
      <c r="D105" s="11"/>
      <c r="E105" s="1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1"/>
      <c r="B106" s="15" t="s">
        <v>137</v>
      </c>
      <c r="C106" s="14" t="s">
        <v>96</v>
      </c>
      <c r="D106" s="11"/>
      <c r="E106" s="1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1"/>
      <c r="B107" s="15" t="s">
        <v>138</v>
      </c>
      <c r="C107" s="14" t="s">
        <v>98</v>
      </c>
      <c r="D107" s="11"/>
      <c r="E107" s="1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1"/>
      <c r="B108" s="13">
        <v>29</v>
      </c>
      <c r="C108" s="11" t="s">
        <v>139</v>
      </c>
      <c r="D108" s="11"/>
      <c r="E108" s="11">
        <v>1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1"/>
      <c r="B109" s="13">
        <v>30</v>
      </c>
      <c r="C109" s="11" t="s">
        <v>140</v>
      </c>
      <c r="D109" s="11"/>
      <c r="E109" s="1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x14ac:dyDescent="0.2">
      <c r="A110" s="1"/>
      <c r="B110" s="13">
        <v>31</v>
      </c>
      <c r="C110" s="11" t="s">
        <v>141</v>
      </c>
      <c r="D110" s="11">
        <v>0</v>
      </c>
      <c r="E110" s="11"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1"/>
      <c r="B111" s="15" t="s">
        <v>142</v>
      </c>
      <c r="C111" s="16" t="s">
        <v>143</v>
      </c>
      <c r="D111" s="11">
        <v>0</v>
      </c>
      <c r="E111" s="11">
        <v>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1"/>
      <c r="B112" s="15" t="s">
        <v>144</v>
      </c>
      <c r="C112" s="11" t="s">
        <v>145</v>
      </c>
      <c r="D112" s="11">
        <v>0</v>
      </c>
      <c r="E112" s="11"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1"/>
      <c r="B113" s="15" t="s">
        <v>146</v>
      </c>
      <c r="C113" s="11" t="s">
        <v>147</v>
      </c>
      <c r="D113" s="11">
        <v>0</v>
      </c>
      <c r="E113" s="11"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1"/>
      <c r="B114" s="15" t="s">
        <v>148</v>
      </c>
      <c r="C114" s="11" t="s">
        <v>149</v>
      </c>
      <c r="D114" s="11">
        <v>0</v>
      </c>
      <c r="E114" s="11">
        <v>0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1"/>
      <c r="B115" s="13">
        <v>32</v>
      </c>
      <c r="C115" s="16" t="s">
        <v>150</v>
      </c>
      <c r="D115" s="11">
        <v>90</v>
      </c>
      <c r="E115" s="11">
        <v>300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1"/>
      <c r="B116" s="13">
        <v>33</v>
      </c>
      <c r="C116" s="11" t="s">
        <v>151</v>
      </c>
      <c r="D116" s="11">
        <v>50</v>
      </c>
      <c r="E116" s="11">
        <v>250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1"/>
      <c r="B117" s="13">
        <v>34</v>
      </c>
      <c r="C117" s="11" t="s">
        <v>152</v>
      </c>
      <c r="D117" s="11">
        <v>8</v>
      </c>
      <c r="E117" s="11">
        <v>13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1"/>
      <c r="B118" s="13" t="s">
        <v>153</v>
      </c>
      <c r="C118" s="14" t="s">
        <v>90</v>
      </c>
      <c r="D118" s="11"/>
      <c r="E118" s="1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1"/>
      <c r="B119" s="13" t="s">
        <v>154</v>
      </c>
      <c r="C119" s="14" t="s">
        <v>92</v>
      </c>
      <c r="D119" s="11">
        <v>2</v>
      </c>
      <c r="E119" s="11">
        <v>3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1"/>
      <c r="B120" s="13" t="s">
        <v>155</v>
      </c>
      <c r="C120" s="14" t="s">
        <v>94</v>
      </c>
      <c r="D120" s="11">
        <v>5</v>
      </c>
      <c r="E120" s="11">
        <v>5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1"/>
      <c r="B121" s="13" t="s">
        <v>156</v>
      </c>
      <c r="C121" s="14" t="s">
        <v>96</v>
      </c>
      <c r="D121" s="11"/>
      <c r="E121" s="11">
        <v>3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1"/>
      <c r="B122" s="13" t="s">
        <v>157</v>
      </c>
      <c r="C122" s="14" t="s">
        <v>98</v>
      </c>
      <c r="D122" s="11">
        <v>1</v>
      </c>
      <c r="E122" s="11">
        <v>2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1"/>
      <c r="B123" s="13">
        <v>35</v>
      </c>
      <c r="C123" s="16" t="s">
        <v>158</v>
      </c>
      <c r="D123" s="11"/>
      <c r="E123" s="11">
        <v>5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1"/>
      <c r="B124" s="13">
        <v>36</v>
      </c>
      <c r="C124" s="16" t="s">
        <v>159</v>
      </c>
      <c r="D124" s="11">
        <v>0</v>
      </c>
      <c r="E124" s="11">
        <v>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1"/>
      <c r="B125" s="13" t="s">
        <v>160</v>
      </c>
      <c r="C125" s="14" t="s">
        <v>90</v>
      </c>
      <c r="D125" s="11"/>
      <c r="E125" s="1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1"/>
      <c r="B126" s="13" t="s">
        <v>161</v>
      </c>
      <c r="C126" s="14" t="s">
        <v>92</v>
      </c>
      <c r="D126" s="11"/>
      <c r="E126" s="1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1"/>
      <c r="B127" s="13" t="s">
        <v>162</v>
      </c>
      <c r="C127" s="14" t="s">
        <v>94</v>
      </c>
      <c r="D127" s="11"/>
      <c r="E127" s="1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1"/>
      <c r="B128" s="13" t="s">
        <v>163</v>
      </c>
      <c r="C128" s="14" t="s">
        <v>96</v>
      </c>
      <c r="D128" s="11"/>
      <c r="E128" s="1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1"/>
      <c r="B129" s="13" t="s">
        <v>164</v>
      </c>
      <c r="C129" s="14" t="s">
        <v>98</v>
      </c>
      <c r="D129" s="11"/>
      <c r="E129" s="1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1"/>
      <c r="B130" s="13">
        <v>37</v>
      </c>
      <c r="C130" s="11" t="s">
        <v>165</v>
      </c>
      <c r="D130" s="11"/>
      <c r="E130" s="1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1"/>
      <c r="B131" s="13" t="s">
        <v>166</v>
      </c>
      <c r="C131" s="11" t="s">
        <v>167</v>
      </c>
      <c r="D131" s="11"/>
      <c r="E131" s="1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1"/>
      <c r="B132" s="13" t="s">
        <v>168</v>
      </c>
      <c r="C132" s="11" t="s">
        <v>169</v>
      </c>
      <c r="D132" s="11"/>
      <c r="E132" s="1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2:G3"/>
    <mergeCell ref="B62:E63"/>
  </mergeCells>
  <printOptions horizontalCentered="1"/>
  <pageMargins left="0.15748031496062992" right="0.23622047244094491" top="0.55118110236220474" bottom="0.55118110236220474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64" workbookViewId="0">
      <selection activeCell="D67" sqref="D67"/>
    </sheetView>
  </sheetViews>
  <sheetFormatPr defaultColWidth="12.625" defaultRowHeight="15" customHeight="1" x14ac:dyDescent="0.2"/>
  <cols>
    <col min="1" max="1" width="7.875" customWidth="1"/>
    <col min="2" max="2" width="6.375" customWidth="1"/>
    <col min="3" max="3" width="41.5" customWidth="1"/>
    <col min="4" max="4" width="10.75" customWidth="1"/>
    <col min="5" max="5" width="20.125" customWidth="1"/>
    <col min="6" max="6" width="14" customWidth="1"/>
    <col min="7" max="7" width="16.875" customWidth="1"/>
    <col min="8" max="26" width="7.875" customWidth="1"/>
  </cols>
  <sheetData>
    <row r="1" spans="1:26" ht="12" customHeigh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">
      <c r="A2" s="1"/>
      <c r="B2" s="55" t="s">
        <v>0</v>
      </c>
      <c r="C2" s="56"/>
      <c r="D2" s="56"/>
      <c r="E2" s="56"/>
      <c r="F2" s="56"/>
      <c r="G2" s="5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 x14ac:dyDescent="0.2">
      <c r="A3" s="1"/>
      <c r="B3" s="58"/>
      <c r="C3" s="59"/>
      <c r="D3" s="59"/>
      <c r="E3" s="59"/>
      <c r="F3" s="59"/>
      <c r="G3" s="6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">
      <c r="A4" s="1"/>
      <c r="B4" s="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1"/>
      <c r="B5" s="5" t="s">
        <v>6</v>
      </c>
      <c r="C5" s="5" t="s">
        <v>7</v>
      </c>
      <c r="D5" s="6"/>
      <c r="E5" s="6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">
      <c r="A6" s="1"/>
      <c r="B6" s="4">
        <v>1</v>
      </c>
      <c r="C6" s="7" t="s">
        <v>8</v>
      </c>
      <c r="D6" s="4" t="s">
        <v>9</v>
      </c>
      <c r="E6" s="6">
        <v>64</v>
      </c>
      <c r="F6" s="6">
        <f>D65+E65</f>
        <v>60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1"/>
      <c r="B7" s="4">
        <v>2</v>
      </c>
      <c r="C7" s="7" t="s">
        <v>10</v>
      </c>
      <c r="D7" s="4" t="s">
        <v>9</v>
      </c>
      <c r="E7" s="6">
        <v>40</v>
      </c>
      <c r="F7" s="6">
        <v>40</v>
      </c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">
      <c r="A8" s="1"/>
      <c r="B8" s="4">
        <v>3</v>
      </c>
      <c r="C8" s="7" t="s">
        <v>11</v>
      </c>
      <c r="D8" s="4" t="s">
        <v>9</v>
      </c>
      <c r="E8" s="6">
        <v>7</v>
      </c>
      <c r="F8" s="6">
        <v>7</v>
      </c>
      <c r="G8" s="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">
      <c r="A9" s="1"/>
      <c r="B9" s="4">
        <v>4</v>
      </c>
      <c r="C9" s="7" t="s">
        <v>12</v>
      </c>
      <c r="D9" s="4" t="s">
        <v>13</v>
      </c>
      <c r="E9" s="6">
        <f>E7/E6</f>
        <v>0.625</v>
      </c>
      <c r="F9" s="6">
        <f>F7/F6</f>
        <v>0.66666666666666663</v>
      </c>
      <c r="G9" s="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">
      <c r="A10" s="1"/>
      <c r="B10" s="4">
        <v>5</v>
      </c>
      <c r="C10" s="7" t="s">
        <v>14</v>
      </c>
      <c r="D10" s="4" t="s">
        <v>9</v>
      </c>
      <c r="E10" s="6">
        <v>0</v>
      </c>
      <c r="F10" s="6">
        <v>0</v>
      </c>
      <c r="G10" s="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">
      <c r="A11" s="1"/>
      <c r="B11" s="4">
        <v>6</v>
      </c>
      <c r="C11" s="7" t="s">
        <v>15</v>
      </c>
      <c r="D11" s="4" t="s">
        <v>16</v>
      </c>
      <c r="E11" s="6"/>
      <c r="F11" s="6"/>
      <c r="G11" s="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">
      <c r="A12" s="1"/>
      <c r="B12" s="4">
        <v>7</v>
      </c>
      <c r="C12" s="7" t="s">
        <v>17</v>
      </c>
      <c r="D12" s="4" t="s">
        <v>9</v>
      </c>
      <c r="E12" s="6"/>
      <c r="F12" s="6"/>
      <c r="G12" s="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7.25" customHeight="1" x14ac:dyDescent="0.2">
      <c r="A13" s="1"/>
      <c r="B13" s="5" t="s">
        <v>18</v>
      </c>
      <c r="C13" s="5" t="s">
        <v>19</v>
      </c>
      <c r="D13" s="6"/>
      <c r="E13" s="6"/>
      <c r="F13" s="6"/>
      <c r="G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">
      <c r="A14" s="1"/>
      <c r="B14" s="4">
        <v>8</v>
      </c>
      <c r="C14" s="7" t="s">
        <v>20</v>
      </c>
      <c r="D14" s="4" t="s">
        <v>21</v>
      </c>
      <c r="E14" s="6"/>
      <c r="F14" s="6"/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1"/>
      <c r="B15" s="8" t="s">
        <v>22</v>
      </c>
      <c r="C15" s="7" t="s">
        <v>23</v>
      </c>
      <c r="D15" s="4" t="s">
        <v>21</v>
      </c>
      <c r="E15" s="6"/>
      <c r="F15" s="6"/>
      <c r="G15" s="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">
      <c r="A16" s="1"/>
      <c r="B16" s="8" t="s">
        <v>24</v>
      </c>
      <c r="C16" s="7" t="s">
        <v>25</v>
      </c>
      <c r="D16" s="4" t="s">
        <v>21</v>
      </c>
      <c r="E16" s="6"/>
      <c r="F16" s="6"/>
      <c r="G16" s="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">
      <c r="A17" s="1"/>
      <c r="B17" s="8" t="s">
        <v>26</v>
      </c>
      <c r="C17" s="7" t="s">
        <v>27</v>
      </c>
      <c r="D17" s="4" t="s">
        <v>21</v>
      </c>
      <c r="E17" s="6"/>
      <c r="F17" s="6"/>
      <c r="G17" s="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">
      <c r="A18" s="1"/>
      <c r="B18" s="4">
        <v>9</v>
      </c>
      <c r="C18" s="7" t="s">
        <v>28</v>
      </c>
      <c r="D18" s="4" t="s">
        <v>29</v>
      </c>
      <c r="E18" s="6"/>
      <c r="F18" s="6"/>
      <c r="G18" s="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1"/>
      <c r="B19" s="4">
        <v>10</v>
      </c>
      <c r="C19" s="7" t="s">
        <v>30</v>
      </c>
      <c r="D19" s="4" t="s">
        <v>29</v>
      </c>
      <c r="E19" s="6"/>
      <c r="F19" s="6"/>
      <c r="G19" s="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">
      <c r="A20" s="1"/>
      <c r="B20" s="8"/>
      <c r="C20" s="7" t="s">
        <v>31</v>
      </c>
      <c r="D20" s="6"/>
      <c r="E20" s="6"/>
      <c r="F20" s="6"/>
      <c r="G20" s="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">
      <c r="A21" s="1"/>
      <c r="B21" s="8" t="s">
        <v>32</v>
      </c>
      <c r="C21" s="7" t="s">
        <v>33</v>
      </c>
      <c r="D21" s="4" t="s">
        <v>29</v>
      </c>
      <c r="E21" s="6"/>
      <c r="F21" s="6">
        <v>0</v>
      </c>
      <c r="G21" s="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1"/>
      <c r="B22" s="8" t="s">
        <v>34</v>
      </c>
      <c r="C22" s="7" t="s">
        <v>35</v>
      </c>
      <c r="D22" s="4" t="s">
        <v>29</v>
      </c>
      <c r="E22" s="6"/>
      <c r="F22" s="6">
        <v>0</v>
      </c>
      <c r="G22" s="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1"/>
      <c r="B23" s="8" t="s">
        <v>36</v>
      </c>
      <c r="C23" s="7" t="s">
        <v>37</v>
      </c>
      <c r="D23" s="4" t="s">
        <v>29</v>
      </c>
      <c r="E23" s="6"/>
      <c r="F23" s="6">
        <v>0</v>
      </c>
      <c r="G23" s="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1"/>
      <c r="B24" s="4">
        <v>11</v>
      </c>
      <c r="C24" s="7" t="s">
        <v>38</v>
      </c>
      <c r="D24" s="4" t="s">
        <v>39</v>
      </c>
      <c r="E24" s="6"/>
      <c r="F24" s="6">
        <v>0</v>
      </c>
      <c r="G24" s="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1"/>
      <c r="B25" s="4">
        <v>12</v>
      </c>
      <c r="C25" s="7" t="s">
        <v>40</v>
      </c>
      <c r="D25" s="4" t="s">
        <v>29</v>
      </c>
      <c r="E25" s="6"/>
      <c r="F25" s="6">
        <v>0</v>
      </c>
      <c r="G25" s="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1"/>
      <c r="B26" s="9" t="s">
        <v>41</v>
      </c>
      <c r="C26" s="7" t="s">
        <v>42</v>
      </c>
      <c r="D26" s="4" t="s">
        <v>43</v>
      </c>
      <c r="E26" s="6"/>
      <c r="F26" s="6">
        <v>0</v>
      </c>
      <c r="G26" s="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1"/>
      <c r="B27" s="9" t="s">
        <v>44</v>
      </c>
      <c r="C27" s="7" t="s">
        <v>45</v>
      </c>
      <c r="D27" s="4" t="s">
        <v>43</v>
      </c>
      <c r="E27" s="6"/>
      <c r="F27" s="6">
        <v>0</v>
      </c>
      <c r="G27" s="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1"/>
      <c r="B28" s="9" t="s">
        <v>46</v>
      </c>
      <c r="C28" s="7" t="s">
        <v>47</v>
      </c>
      <c r="D28" s="4" t="s">
        <v>43</v>
      </c>
      <c r="E28" s="6"/>
      <c r="F28" s="6"/>
      <c r="G28" s="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1"/>
      <c r="B29" s="4">
        <v>13</v>
      </c>
      <c r="C29" s="7" t="s">
        <v>48</v>
      </c>
      <c r="D29" s="4" t="s">
        <v>21</v>
      </c>
      <c r="E29" s="6"/>
      <c r="F29" s="6">
        <v>0</v>
      </c>
      <c r="G29" s="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1"/>
      <c r="B30" s="9" t="s">
        <v>49</v>
      </c>
      <c r="C30" s="7" t="s">
        <v>50</v>
      </c>
      <c r="D30" s="3" t="s">
        <v>13</v>
      </c>
      <c r="E30" s="6"/>
      <c r="F30" s="6">
        <v>0</v>
      </c>
      <c r="G30" s="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1"/>
      <c r="B31" s="9" t="s">
        <v>51</v>
      </c>
      <c r="C31" s="7" t="s">
        <v>52</v>
      </c>
      <c r="D31" s="3" t="s">
        <v>13</v>
      </c>
      <c r="E31" s="6"/>
      <c r="F31" s="6">
        <v>0</v>
      </c>
      <c r="G31" s="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">
      <c r="A32" s="1"/>
      <c r="B32" s="9" t="s">
        <v>53</v>
      </c>
      <c r="C32" s="7" t="s">
        <v>54</v>
      </c>
      <c r="D32" s="4" t="s">
        <v>13</v>
      </c>
      <c r="E32" s="6"/>
      <c r="F32" s="6">
        <v>0</v>
      </c>
      <c r="G32" s="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">
      <c r="A33" s="1"/>
      <c r="B33" s="5" t="s">
        <v>55</v>
      </c>
      <c r="C33" s="5" t="s">
        <v>56</v>
      </c>
      <c r="D33" s="6"/>
      <c r="E33" s="6"/>
      <c r="F33" s="6"/>
      <c r="G33" s="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">
      <c r="A34" s="1"/>
      <c r="B34" s="4">
        <v>14</v>
      </c>
      <c r="C34" s="7" t="s">
        <v>57</v>
      </c>
      <c r="D34" s="4" t="s">
        <v>21</v>
      </c>
      <c r="E34" s="6"/>
      <c r="F34" s="6"/>
      <c r="G34" s="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">
      <c r="A35" s="1"/>
      <c r="B35" s="4">
        <v>15</v>
      </c>
      <c r="C35" s="7" t="s">
        <v>58</v>
      </c>
      <c r="D35" s="4" t="s">
        <v>21</v>
      </c>
      <c r="E35" s="6"/>
      <c r="F35" s="6"/>
      <c r="G35" s="6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">
      <c r="A36" s="1"/>
      <c r="B36" s="4">
        <v>16</v>
      </c>
      <c r="C36" s="7" t="s">
        <v>59</v>
      </c>
      <c r="D36" s="4" t="s">
        <v>13</v>
      </c>
      <c r="E36" s="6"/>
      <c r="F36" s="6"/>
      <c r="G36" s="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1"/>
      <c r="B37" s="4">
        <v>17</v>
      </c>
      <c r="C37" s="7" t="s">
        <v>60</v>
      </c>
      <c r="D37" s="4" t="s">
        <v>13</v>
      </c>
      <c r="E37" s="6"/>
      <c r="F37" s="6"/>
      <c r="G37" s="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">
      <c r="A38" s="1"/>
      <c r="B38" s="4">
        <v>18</v>
      </c>
      <c r="C38" s="7" t="s">
        <v>61</v>
      </c>
      <c r="D38" s="4" t="s">
        <v>21</v>
      </c>
      <c r="E38" s="6"/>
      <c r="F38" s="6"/>
      <c r="G38" s="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1"/>
      <c r="B39" s="4">
        <v>19</v>
      </c>
      <c r="C39" s="7" t="s">
        <v>62</v>
      </c>
      <c r="D39" s="4" t="s">
        <v>21</v>
      </c>
      <c r="E39" s="6"/>
      <c r="F39" s="6"/>
      <c r="G39" s="6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">
      <c r="A40" s="1"/>
      <c r="B40" s="4">
        <v>20</v>
      </c>
      <c r="C40" s="7" t="s">
        <v>63</v>
      </c>
      <c r="D40" s="4" t="s">
        <v>21</v>
      </c>
      <c r="E40" s="6"/>
      <c r="F40" s="6"/>
      <c r="G40" s="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">
      <c r="A41" s="1"/>
      <c r="B41" s="4">
        <v>21</v>
      </c>
      <c r="C41" s="7" t="s">
        <v>64</v>
      </c>
      <c r="D41" s="4" t="s">
        <v>21</v>
      </c>
      <c r="E41" s="6"/>
      <c r="F41" s="6"/>
      <c r="G41" s="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1"/>
      <c r="B42" s="4">
        <v>22</v>
      </c>
      <c r="C42" s="7" t="s">
        <v>65</v>
      </c>
      <c r="D42" s="4" t="s">
        <v>21</v>
      </c>
      <c r="E42" s="6"/>
      <c r="F42" s="6"/>
      <c r="G42" s="6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5" t="s">
        <v>66</v>
      </c>
      <c r="C43" s="5" t="s">
        <v>67</v>
      </c>
      <c r="D43" s="6"/>
      <c r="E43" s="6"/>
      <c r="F43" s="6"/>
      <c r="G43" s="6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">
      <c r="A44" s="1"/>
      <c r="B44" s="4">
        <v>23</v>
      </c>
      <c r="C44" s="7" t="s">
        <v>68</v>
      </c>
      <c r="D44" s="4" t="s">
        <v>13</v>
      </c>
      <c r="E44" s="6"/>
      <c r="F44" s="6"/>
      <c r="G44" s="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1"/>
      <c r="B45" s="4">
        <v>24</v>
      </c>
      <c r="C45" s="7" t="s">
        <v>69</v>
      </c>
      <c r="D45" s="4" t="s">
        <v>9</v>
      </c>
      <c r="E45" s="6"/>
      <c r="F45" s="6"/>
      <c r="G45" s="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">
      <c r="A46" s="1"/>
      <c r="B46" s="4">
        <v>25</v>
      </c>
      <c r="C46" s="7" t="s">
        <v>70</v>
      </c>
      <c r="D46" s="4" t="s">
        <v>9</v>
      </c>
      <c r="E46" s="6"/>
      <c r="F46" s="6"/>
      <c r="G46" s="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">
      <c r="A47" s="1"/>
      <c r="B47" s="4">
        <v>26</v>
      </c>
      <c r="C47" s="7" t="s">
        <v>71</v>
      </c>
      <c r="D47" s="4" t="s">
        <v>13</v>
      </c>
      <c r="E47" s="6"/>
      <c r="F47" s="6"/>
      <c r="G47" s="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">
      <c r="A48" s="1"/>
      <c r="B48" s="4">
        <v>27</v>
      </c>
      <c r="C48" s="7" t="s">
        <v>72</v>
      </c>
      <c r="D48" s="4" t="s">
        <v>9</v>
      </c>
      <c r="E48" s="6"/>
      <c r="F48" s="6"/>
      <c r="G48" s="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1"/>
      <c r="B49" s="4">
        <v>28</v>
      </c>
      <c r="C49" s="7" t="s">
        <v>73</v>
      </c>
      <c r="D49" s="4" t="s">
        <v>13</v>
      </c>
      <c r="E49" s="6"/>
      <c r="F49" s="6"/>
      <c r="G49" s="6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">
      <c r="A50" s="1"/>
      <c r="B50" s="4">
        <v>29</v>
      </c>
      <c r="C50" s="7" t="s">
        <v>74</v>
      </c>
      <c r="D50" s="4" t="s">
        <v>13</v>
      </c>
      <c r="E50" s="6"/>
      <c r="F50" s="6"/>
      <c r="G50" s="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1"/>
      <c r="B51" s="4">
        <v>30</v>
      </c>
      <c r="C51" s="7" t="s">
        <v>75</v>
      </c>
      <c r="D51" s="4" t="s">
        <v>13</v>
      </c>
      <c r="E51" s="6"/>
      <c r="F51" s="6"/>
      <c r="G51" s="6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">
      <c r="A52" s="1"/>
      <c r="B52" s="4">
        <v>31</v>
      </c>
      <c r="C52" s="7" t="s">
        <v>76</v>
      </c>
      <c r="D52" s="4" t="s">
        <v>13</v>
      </c>
      <c r="E52" s="6"/>
      <c r="F52" s="6"/>
      <c r="G52" s="6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1"/>
      <c r="B53" s="4">
        <v>32</v>
      </c>
      <c r="C53" s="7" t="s">
        <v>77</v>
      </c>
      <c r="D53" s="4" t="s">
        <v>13</v>
      </c>
      <c r="E53" s="6"/>
      <c r="F53" s="6"/>
      <c r="G53" s="6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1"/>
      <c r="B54" s="5" t="s">
        <v>78</v>
      </c>
      <c r="C54" s="5" t="s">
        <v>79</v>
      </c>
      <c r="D54" s="6"/>
      <c r="E54" s="6"/>
      <c r="F54" s="6"/>
      <c r="G54" s="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">
      <c r="A55" s="1"/>
      <c r="B55" s="4">
        <v>33</v>
      </c>
      <c r="C55" s="7" t="s">
        <v>80</v>
      </c>
      <c r="D55" s="4" t="s">
        <v>13</v>
      </c>
      <c r="E55" s="6"/>
      <c r="F55" s="6">
        <v>0</v>
      </c>
      <c r="G55" s="6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">
      <c r="A56" s="1"/>
      <c r="B56" s="4">
        <v>34</v>
      </c>
      <c r="C56" s="7" t="s">
        <v>81</v>
      </c>
      <c r="D56" s="4" t="s">
        <v>13</v>
      </c>
      <c r="E56" s="6"/>
      <c r="F56" s="6">
        <v>0</v>
      </c>
      <c r="G56" s="6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">
      <c r="A57" s="1"/>
      <c r="B57" s="4">
        <v>35</v>
      </c>
      <c r="C57" s="7" t="s">
        <v>82</v>
      </c>
      <c r="D57" s="4" t="s">
        <v>13</v>
      </c>
      <c r="E57" s="6"/>
      <c r="F57" s="6">
        <v>0</v>
      </c>
      <c r="G57" s="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1"/>
      <c r="B58" s="4">
        <v>36</v>
      </c>
      <c r="C58" s="7" t="s">
        <v>83</v>
      </c>
      <c r="D58" s="4" t="s">
        <v>13</v>
      </c>
      <c r="E58" s="6"/>
      <c r="F58" s="6">
        <v>0</v>
      </c>
      <c r="G58" s="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1"/>
      <c r="B59" s="4">
        <v>37</v>
      </c>
      <c r="C59" s="7" t="s">
        <v>84</v>
      </c>
      <c r="D59" s="4" t="s">
        <v>13</v>
      </c>
      <c r="E59" s="6"/>
      <c r="F59" s="6">
        <v>0</v>
      </c>
      <c r="G59" s="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1"/>
      <c r="B62" s="61" t="s">
        <v>85</v>
      </c>
      <c r="C62" s="62"/>
      <c r="D62" s="62"/>
      <c r="E62" s="6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5">
      <c r="A63" s="1"/>
      <c r="B63" s="59"/>
      <c r="C63" s="59"/>
      <c r="D63" s="59"/>
      <c r="E63" s="59"/>
      <c r="F63" s="10"/>
      <c r="G63" s="10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5">
      <c r="A64" s="1"/>
      <c r="B64" s="11"/>
      <c r="C64" s="12" t="s">
        <v>1</v>
      </c>
      <c r="D64" s="12" t="s">
        <v>86</v>
      </c>
      <c r="E64" s="12" t="s">
        <v>87</v>
      </c>
      <c r="F64" s="10"/>
      <c r="G64" s="10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1"/>
      <c r="B65" s="13">
        <v>1</v>
      </c>
      <c r="C65" s="14" t="s">
        <v>88</v>
      </c>
      <c r="D65" s="1">
        <f>SUM(D66:D70)</f>
        <v>25</v>
      </c>
      <c r="E65" s="1">
        <f>SUM(E66:E70)</f>
        <v>35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1"/>
      <c r="B66" s="15" t="s">
        <v>89</v>
      </c>
      <c r="C66" s="14" t="s">
        <v>90</v>
      </c>
      <c r="D66" s="11">
        <v>0</v>
      </c>
      <c r="E66" s="11">
        <v>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1"/>
      <c r="B67" s="15" t="s">
        <v>91</v>
      </c>
      <c r="C67" s="14" t="s">
        <v>92</v>
      </c>
      <c r="D67" s="11">
        <v>5</v>
      </c>
      <c r="E67" s="11">
        <v>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1"/>
      <c r="B68" s="15" t="s">
        <v>93</v>
      </c>
      <c r="C68" s="14" t="s">
        <v>94</v>
      </c>
      <c r="D68" s="11">
        <v>9</v>
      </c>
      <c r="E68" s="11">
        <v>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1"/>
      <c r="B69" s="15" t="s">
        <v>95</v>
      </c>
      <c r="C69" s="14" t="s">
        <v>96</v>
      </c>
      <c r="D69" s="11">
        <v>5</v>
      </c>
      <c r="E69" s="11">
        <v>16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1"/>
      <c r="B70" s="15" t="s">
        <v>97</v>
      </c>
      <c r="C70" s="14" t="s">
        <v>98</v>
      </c>
      <c r="D70" s="11">
        <v>6</v>
      </c>
      <c r="E70" s="11">
        <v>11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1"/>
      <c r="B71" s="13">
        <v>2</v>
      </c>
      <c r="C71" s="14" t="s">
        <v>99</v>
      </c>
      <c r="D71" s="11">
        <v>0</v>
      </c>
      <c r="E71" s="11"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1"/>
      <c r="B72" s="13">
        <v>3</v>
      </c>
      <c r="C72" s="14" t="s">
        <v>100</v>
      </c>
      <c r="D72" s="11">
        <v>0</v>
      </c>
      <c r="E72" s="11"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1"/>
      <c r="B73" s="13">
        <v>4</v>
      </c>
      <c r="C73" s="14" t="s">
        <v>101</v>
      </c>
      <c r="D73" s="11">
        <v>0</v>
      </c>
      <c r="E73" s="11">
        <v>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1"/>
      <c r="B74" s="13">
        <v>5</v>
      </c>
      <c r="C74" s="14" t="s">
        <v>102</v>
      </c>
      <c r="D74" s="11">
        <v>0</v>
      </c>
      <c r="E74" s="11"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1"/>
      <c r="B75" s="13">
        <v>6</v>
      </c>
      <c r="C75" s="14" t="s">
        <v>103</v>
      </c>
      <c r="D75" s="11"/>
      <c r="E75" s="1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1"/>
      <c r="B76" s="13">
        <v>7</v>
      </c>
      <c r="C76" s="14" t="s">
        <v>104</v>
      </c>
      <c r="D76" s="11">
        <v>0</v>
      </c>
      <c r="E76" s="11"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1"/>
      <c r="B77" s="13">
        <v>8</v>
      </c>
      <c r="C77" s="14" t="s">
        <v>105</v>
      </c>
      <c r="D77" s="11">
        <v>0</v>
      </c>
      <c r="E77" s="11"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1"/>
      <c r="B78" s="13">
        <v>9</v>
      </c>
      <c r="C78" s="14" t="s">
        <v>106</v>
      </c>
      <c r="D78" s="11">
        <v>0</v>
      </c>
      <c r="E78" s="11"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1"/>
      <c r="B79" s="13">
        <v>10</v>
      </c>
      <c r="C79" s="14" t="s">
        <v>107</v>
      </c>
      <c r="D79" s="11">
        <v>0</v>
      </c>
      <c r="E79" s="11"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1"/>
      <c r="B80" s="13">
        <v>11</v>
      </c>
      <c r="C80" s="14" t="s">
        <v>108</v>
      </c>
      <c r="D80" s="11">
        <v>0</v>
      </c>
      <c r="E80" s="11"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1"/>
      <c r="B81" s="13">
        <v>12</v>
      </c>
      <c r="C81" s="14" t="s">
        <v>109</v>
      </c>
      <c r="D81" s="11">
        <v>0</v>
      </c>
      <c r="E81" s="11"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1"/>
      <c r="B82" s="13">
        <v>13</v>
      </c>
      <c r="C82" s="14" t="s">
        <v>110</v>
      </c>
      <c r="D82" s="11"/>
      <c r="E82" s="1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1"/>
      <c r="B83" s="15" t="s">
        <v>49</v>
      </c>
      <c r="C83" s="14" t="s">
        <v>111</v>
      </c>
      <c r="D83" s="11">
        <v>9</v>
      </c>
      <c r="E83" s="11">
        <v>5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1"/>
      <c r="B84" s="15" t="s">
        <v>51</v>
      </c>
      <c r="C84" s="14" t="s">
        <v>112</v>
      </c>
      <c r="D84" s="11">
        <v>12</v>
      </c>
      <c r="E84" s="11">
        <v>27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1"/>
      <c r="B85" s="13">
        <v>14</v>
      </c>
      <c r="C85" s="11" t="s">
        <v>113</v>
      </c>
      <c r="D85" s="11"/>
      <c r="E85" s="11">
        <v>1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1"/>
      <c r="B86" s="13">
        <v>15</v>
      </c>
      <c r="C86" s="11" t="s">
        <v>114</v>
      </c>
      <c r="D86" s="11"/>
      <c r="E86" s="11">
        <v>1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1"/>
      <c r="B87" s="13">
        <v>16</v>
      </c>
      <c r="C87" s="11" t="s">
        <v>115</v>
      </c>
      <c r="D87" s="11">
        <v>3</v>
      </c>
      <c r="E87" s="11">
        <v>6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1"/>
      <c r="B88" s="13">
        <v>17</v>
      </c>
      <c r="C88" s="11" t="s">
        <v>116</v>
      </c>
      <c r="D88" s="11">
        <v>3</v>
      </c>
      <c r="E88" s="11">
        <v>6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1"/>
      <c r="B89" s="13">
        <v>18</v>
      </c>
      <c r="C89" s="11" t="s">
        <v>117</v>
      </c>
      <c r="D89" s="11">
        <v>1</v>
      </c>
      <c r="E89" s="1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1"/>
      <c r="B90" s="13">
        <v>19</v>
      </c>
      <c r="C90" s="11" t="s">
        <v>118</v>
      </c>
      <c r="D90" s="11"/>
      <c r="E90" s="11">
        <v>1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1"/>
      <c r="B91" s="13">
        <v>20</v>
      </c>
      <c r="C91" s="11" t="s">
        <v>119</v>
      </c>
      <c r="D91" s="11">
        <v>0</v>
      </c>
      <c r="E91" s="11"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1"/>
      <c r="B92" s="13">
        <v>21</v>
      </c>
      <c r="C92" s="11" t="s">
        <v>120</v>
      </c>
      <c r="D92" s="11">
        <v>0</v>
      </c>
      <c r="E92" s="11"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1"/>
      <c r="B93" s="13">
        <v>22</v>
      </c>
      <c r="C93" s="11" t="s">
        <v>121</v>
      </c>
      <c r="D93" s="11">
        <v>0</v>
      </c>
      <c r="E93" s="11"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1"/>
      <c r="B94" s="13">
        <v>23</v>
      </c>
      <c r="C94" s="11" t="s">
        <v>122</v>
      </c>
      <c r="D94" s="11">
        <v>0</v>
      </c>
      <c r="E94" s="11"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1"/>
      <c r="B95" s="13">
        <v>24</v>
      </c>
      <c r="C95" s="11" t="s">
        <v>123</v>
      </c>
      <c r="D95" s="11">
        <v>0</v>
      </c>
      <c r="E95" s="11"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1"/>
      <c r="B96" s="15" t="s">
        <v>124</v>
      </c>
      <c r="C96" s="11" t="s">
        <v>125</v>
      </c>
      <c r="D96" s="11">
        <v>0</v>
      </c>
      <c r="E96" s="11"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1"/>
      <c r="B97" s="15" t="s">
        <v>126</v>
      </c>
      <c r="C97" s="11" t="s">
        <v>127</v>
      </c>
      <c r="D97" s="11"/>
      <c r="E97" s="11">
        <v>3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1"/>
      <c r="B98" s="15" t="s">
        <v>128</v>
      </c>
      <c r="C98" s="11" t="s">
        <v>129</v>
      </c>
      <c r="D98" s="11">
        <v>0</v>
      </c>
      <c r="E98" s="11">
        <v>1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1"/>
      <c r="B99" s="13">
        <v>25</v>
      </c>
      <c r="C99" s="11" t="s">
        <v>130</v>
      </c>
      <c r="D99" s="11">
        <v>0</v>
      </c>
      <c r="E99" s="11">
        <v>0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1"/>
      <c r="B100" s="13">
        <v>26</v>
      </c>
      <c r="C100" s="16" t="s">
        <v>131</v>
      </c>
      <c r="D100" s="11">
        <v>0</v>
      </c>
      <c r="E100" s="11"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1"/>
      <c r="B101" s="13">
        <v>27</v>
      </c>
      <c r="C101" s="11" t="s">
        <v>132</v>
      </c>
      <c r="D101" s="11">
        <v>0</v>
      </c>
      <c r="E101" s="11"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1"/>
      <c r="B102" s="13">
        <v>28</v>
      </c>
      <c r="C102" s="11" t="s">
        <v>133</v>
      </c>
      <c r="D102" s="11"/>
      <c r="E102" s="11">
        <v>1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1"/>
      <c r="B103" s="15" t="s">
        <v>134</v>
      </c>
      <c r="C103" s="14" t="s">
        <v>90</v>
      </c>
      <c r="D103" s="11"/>
      <c r="E103" s="1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1"/>
      <c r="B104" s="15" t="s">
        <v>135</v>
      </c>
      <c r="C104" s="14" t="s">
        <v>92</v>
      </c>
      <c r="D104" s="11"/>
      <c r="E104" s="1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1"/>
      <c r="B105" s="15" t="s">
        <v>136</v>
      </c>
      <c r="C105" s="14" t="s">
        <v>94</v>
      </c>
      <c r="D105" s="11"/>
      <c r="E105" s="1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1"/>
      <c r="B106" s="15" t="s">
        <v>137</v>
      </c>
      <c r="C106" s="14" t="s">
        <v>96</v>
      </c>
      <c r="D106" s="11"/>
      <c r="E106" s="1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1"/>
      <c r="B107" s="15" t="s">
        <v>138</v>
      </c>
      <c r="C107" s="14" t="s">
        <v>98</v>
      </c>
      <c r="D107" s="11"/>
      <c r="E107" s="11">
        <v>1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1"/>
      <c r="B108" s="13">
        <v>29</v>
      </c>
      <c r="C108" s="11" t="s">
        <v>139</v>
      </c>
      <c r="D108" s="11">
        <v>0</v>
      </c>
      <c r="E108" s="11"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1"/>
      <c r="B109" s="13">
        <v>30</v>
      </c>
      <c r="C109" s="11" t="s">
        <v>140</v>
      </c>
      <c r="D109" s="11">
        <v>0</v>
      </c>
      <c r="E109" s="11">
        <v>0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1"/>
      <c r="B110" s="13">
        <v>31</v>
      </c>
      <c r="C110" s="11" t="s">
        <v>141</v>
      </c>
      <c r="D110" s="11">
        <v>0</v>
      </c>
      <c r="E110" s="11">
        <v>2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1"/>
      <c r="B111" s="15" t="s">
        <v>142</v>
      </c>
      <c r="C111" s="16" t="s">
        <v>143</v>
      </c>
      <c r="D111" s="11"/>
      <c r="E111" s="1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1"/>
      <c r="B112" s="15" t="s">
        <v>144</v>
      </c>
      <c r="C112" s="11" t="s">
        <v>145</v>
      </c>
      <c r="D112" s="11"/>
      <c r="E112" s="1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1"/>
      <c r="B113" s="15" t="s">
        <v>146</v>
      </c>
      <c r="C113" s="11" t="s">
        <v>147</v>
      </c>
      <c r="D113" s="11"/>
      <c r="E113" s="1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1"/>
      <c r="B114" s="15" t="s">
        <v>148</v>
      </c>
      <c r="C114" s="11" t="s">
        <v>149</v>
      </c>
      <c r="D114" s="11"/>
      <c r="E114" s="1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1"/>
      <c r="B115" s="13">
        <v>32</v>
      </c>
      <c r="C115" s="16" t="s">
        <v>150</v>
      </c>
      <c r="D115" s="11"/>
      <c r="E115" s="1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1"/>
      <c r="B116" s="13">
        <v>33</v>
      </c>
      <c r="C116" s="11" t="s">
        <v>151</v>
      </c>
      <c r="D116" s="11">
        <v>5</v>
      </c>
      <c r="E116" s="11">
        <v>15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1"/>
      <c r="B117" s="13">
        <v>34</v>
      </c>
      <c r="C117" s="11" t="s">
        <v>152</v>
      </c>
      <c r="D117" s="11">
        <v>0</v>
      </c>
      <c r="E117" s="11">
        <v>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1"/>
      <c r="B118" s="13" t="s">
        <v>153</v>
      </c>
      <c r="C118" s="14" t="s">
        <v>90</v>
      </c>
      <c r="D118" s="11"/>
      <c r="E118" s="1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1"/>
      <c r="B119" s="13" t="s">
        <v>154</v>
      </c>
      <c r="C119" s="14" t="s">
        <v>92</v>
      </c>
      <c r="D119" s="11"/>
      <c r="E119" s="1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1"/>
      <c r="B120" s="13" t="s">
        <v>155</v>
      </c>
      <c r="C120" s="14" t="s">
        <v>94</v>
      </c>
      <c r="D120" s="11"/>
      <c r="E120" s="1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1"/>
      <c r="B121" s="13" t="s">
        <v>156</v>
      </c>
      <c r="C121" s="14" t="s">
        <v>96</v>
      </c>
      <c r="D121" s="11"/>
      <c r="E121" s="1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1"/>
      <c r="B122" s="13" t="s">
        <v>157</v>
      </c>
      <c r="C122" s="14" t="s">
        <v>98</v>
      </c>
      <c r="D122" s="11"/>
      <c r="E122" s="1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1"/>
      <c r="B123" s="13">
        <v>35</v>
      </c>
      <c r="C123" s="16" t="s">
        <v>158</v>
      </c>
      <c r="D123" s="11">
        <v>0</v>
      </c>
      <c r="E123" s="11">
        <v>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1"/>
      <c r="B124" s="13">
        <v>36</v>
      </c>
      <c r="C124" s="16" t="s">
        <v>159</v>
      </c>
      <c r="D124" s="11">
        <v>0</v>
      </c>
      <c r="E124" s="11">
        <v>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1"/>
      <c r="B125" s="13" t="s">
        <v>160</v>
      </c>
      <c r="C125" s="14" t="s">
        <v>90</v>
      </c>
      <c r="D125" s="11"/>
      <c r="E125" s="1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1"/>
      <c r="B126" s="13" t="s">
        <v>161</v>
      </c>
      <c r="C126" s="14" t="s">
        <v>92</v>
      </c>
      <c r="D126" s="11"/>
      <c r="E126" s="1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1"/>
      <c r="B127" s="13" t="s">
        <v>162</v>
      </c>
      <c r="C127" s="14" t="s">
        <v>94</v>
      </c>
      <c r="D127" s="11"/>
      <c r="E127" s="1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1"/>
      <c r="B128" s="13" t="s">
        <v>163</v>
      </c>
      <c r="C128" s="14" t="s">
        <v>96</v>
      </c>
      <c r="D128" s="11"/>
      <c r="E128" s="1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1"/>
      <c r="B129" s="13" t="s">
        <v>164</v>
      </c>
      <c r="C129" s="14" t="s">
        <v>98</v>
      </c>
      <c r="D129" s="11"/>
      <c r="E129" s="1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1"/>
      <c r="B130" s="13">
        <v>37</v>
      </c>
      <c r="C130" s="11" t="s">
        <v>165</v>
      </c>
      <c r="D130" s="11">
        <v>0</v>
      </c>
      <c r="E130" s="11"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1"/>
      <c r="B131" s="13" t="s">
        <v>166</v>
      </c>
      <c r="C131" s="11" t="s">
        <v>167</v>
      </c>
      <c r="D131" s="11"/>
      <c r="E131" s="1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1"/>
      <c r="B132" s="13" t="s">
        <v>168</v>
      </c>
      <c r="C132" s="11" t="s">
        <v>169</v>
      </c>
      <c r="D132" s="11"/>
      <c r="E132" s="1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2:G3"/>
    <mergeCell ref="B62:E63"/>
  </mergeCells>
  <printOptions horizontalCentered="1"/>
  <pageMargins left="0.15748031496062992" right="0.23622047244094491" top="0.55118110236220474" bottom="0.55118110236220474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6" workbookViewId="0">
      <selection activeCell="D66" sqref="D66:E70"/>
    </sheetView>
  </sheetViews>
  <sheetFormatPr defaultColWidth="12.625" defaultRowHeight="15" customHeight="1" x14ac:dyDescent="0.2"/>
  <cols>
    <col min="1" max="1" width="7.875" customWidth="1"/>
    <col min="2" max="2" width="6.375" customWidth="1"/>
    <col min="3" max="3" width="41.5" customWidth="1"/>
    <col min="4" max="4" width="10.75" customWidth="1"/>
    <col min="5" max="5" width="20.125" customWidth="1"/>
    <col min="6" max="6" width="14" customWidth="1"/>
    <col min="7" max="7" width="16.875" customWidth="1"/>
    <col min="8" max="26" width="7.875" customWidth="1"/>
  </cols>
  <sheetData>
    <row r="1" spans="1:26" ht="12" customHeigh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">
      <c r="A2" s="1"/>
      <c r="B2" s="55" t="s">
        <v>0</v>
      </c>
      <c r="C2" s="56"/>
      <c r="D2" s="56"/>
      <c r="E2" s="56"/>
      <c r="F2" s="56"/>
      <c r="G2" s="5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 x14ac:dyDescent="0.2">
      <c r="A3" s="1"/>
      <c r="B3" s="58"/>
      <c r="C3" s="59"/>
      <c r="D3" s="59"/>
      <c r="E3" s="59"/>
      <c r="F3" s="59"/>
      <c r="G3" s="6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">
      <c r="A4" s="1"/>
      <c r="B4" s="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1"/>
      <c r="B5" s="5" t="s">
        <v>6</v>
      </c>
      <c r="C5" s="5" t="s">
        <v>7</v>
      </c>
      <c r="D5" s="6"/>
      <c r="E5" s="6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">
      <c r="A6" s="1"/>
      <c r="B6" s="4">
        <v>1</v>
      </c>
      <c r="C6" s="7" t="s">
        <v>8</v>
      </c>
      <c r="D6" s="4" t="s">
        <v>9</v>
      </c>
      <c r="E6" s="6">
        <v>45</v>
      </c>
      <c r="F6" s="6">
        <f>D65+E65</f>
        <v>43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1"/>
      <c r="B7" s="4">
        <v>2</v>
      </c>
      <c r="C7" s="7" t="s">
        <v>10</v>
      </c>
      <c r="D7" s="4" t="s">
        <v>9</v>
      </c>
      <c r="E7" s="6">
        <v>24</v>
      </c>
      <c r="F7" s="6">
        <v>24</v>
      </c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">
      <c r="A8" s="1"/>
      <c r="B8" s="4">
        <v>3</v>
      </c>
      <c r="C8" s="7" t="s">
        <v>11</v>
      </c>
      <c r="D8" s="4" t="s">
        <v>9</v>
      </c>
      <c r="E8" s="6">
        <v>5</v>
      </c>
      <c r="F8" s="6">
        <v>5</v>
      </c>
      <c r="G8" s="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">
      <c r="A9" s="1"/>
      <c r="B9" s="4">
        <v>4</v>
      </c>
      <c r="C9" s="7" t="s">
        <v>12</v>
      </c>
      <c r="D9" s="4" t="s">
        <v>13</v>
      </c>
      <c r="E9" s="6">
        <f>E7/E6</f>
        <v>0.53333333333333333</v>
      </c>
      <c r="F9" s="6">
        <f>F7/F6</f>
        <v>0.55813953488372092</v>
      </c>
      <c r="G9" s="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">
      <c r="A10" s="1"/>
      <c r="B10" s="4">
        <v>5</v>
      </c>
      <c r="C10" s="7" t="s">
        <v>14</v>
      </c>
      <c r="D10" s="4" t="s">
        <v>9</v>
      </c>
      <c r="E10" s="6"/>
      <c r="F10" s="6"/>
      <c r="G10" s="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">
      <c r="A11" s="1"/>
      <c r="B11" s="4">
        <v>6</v>
      </c>
      <c r="C11" s="7" t="s">
        <v>15</v>
      </c>
      <c r="D11" s="4" t="s">
        <v>16</v>
      </c>
      <c r="E11" s="6"/>
      <c r="F11" s="6"/>
      <c r="G11" s="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">
      <c r="A12" s="1"/>
      <c r="B12" s="4">
        <v>7</v>
      </c>
      <c r="C12" s="7" t="s">
        <v>17</v>
      </c>
      <c r="D12" s="4" t="s">
        <v>9</v>
      </c>
      <c r="E12" s="6"/>
      <c r="F12" s="6"/>
      <c r="G12" s="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7.25" customHeight="1" x14ac:dyDescent="0.2">
      <c r="A13" s="1"/>
      <c r="B13" s="5" t="s">
        <v>18</v>
      </c>
      <c r="C13" s="5" t="s">
        <v>19</v>
      </c>
      <c r="D13" s="6"/>
      <c r="E13" s="6"/>
      <c r="F13" s="6"/>
      <c r="G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">
      <c r="A14" s="1"/>
      <c r="B14" s="4">
        <v>8</v>
      </c>
      <c r="C14" s="7" t="s">
        <v>20</v>
      </c>
      <c r="D14" s="4" t="s">
        <v>21</v>
      </c>
      <c r="E14" s="6"/>
      <c r="F14" s="6"/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1"/>
      <c r="B15" s="8" t="s">
        <v>22</v>
      </c>
      <c r="C15" s="7" t="s">
        <v>23</v>
      </c>
      <c r="D15" s="4" t="s">
        <v>21</v>
      </c>
      <c r="E15" s="6"/>
      <c r="F15" s="6"/>
      <c r="G15" s="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">
      <c r="A16" s="1"/>
      <c r="B16" s="8" t="s">
        <v>24</v>
      </c>
      <c r="C16" s="7" t="s">
        <v>25</v>
      </c>
      <c r="D16" s="4" t="s">
        <v>21</v>
      </c>
      <c r="E16" s="6"/>
      <c r="F16" s="6"/>
      <c r="G16" s="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">
      <c r="A17" s="1"/>
      <c r="B17" s="8" t="s">
        <v>26</v>
      </c>
      <c r="C17" s="7" t="s">
        <v>27</v>
      </c>
      <c r="D17" s="4" t="s">
        <v>21</v>
      </c>
      <c r="E17" s="6"/>
      <c r="F17" s="6"/>
      <c r="G17" s="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">
      <c r="A18" s="1"/>
      <c r="B18" s="4">
        <v>9</v>
      </c>
      <c r="C18" s="7" t="s">
        <v>28</v>
      </c>
      <c r="D18" s="4" t="s">
        <v>29</v>
      </c>
      <c r="E18" s="6"/>
      <c r="F18" s="6"/>
      <c r="G18" s="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1"/>
      <c r="B19" s="4">
        <v>10</v>
      </c>
      <c r="C19" s="7" t="s">
        <v>30</v>
      </c>
      <c r="D19" s="4" t="s">
        <v>29</v>
      </c>
      <c r="E19" s="6"/>
      <c r="F19" s="6"/>
      <c r="G19" s="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">
      <c r="A20" s="1"/>
      <c r="B20" s="8"/>
      <c r="C20" s="7" t="s">
        <v>31</v>
      </c>
      <c r="D20" s="6"/>
      <c r="E20" s="6"/>
      <c r="F20" s="6"/>
      <c r="G20" s="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">
      <c r="A21" s="1"/>
      <c r="B21" s="8" t="s">
        <v>32</v>
      </c>
      <c r="C21" s="7" t="s">
        <v>33</v>
      </c>
      <c r="D21" s="4" t="s">
        <v>29</v>
      </c>
      <c r="E21" s="6"/>
      <c r="F21" s="6"/>
      <c r="G21" s="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1"/>
      <c r="B22" s="8" t="s">
        <v>34</v>
      </c>
      <c r="C22" s="7" t="s">
        <v>35</v>
      </c>
      <c r="D22" s="4" t="s">
        <v>29</v>
      </c>
      <c r="E22" s="6"/>
      <c r="F22" s="6"/>
      <c r="G22" s="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1"/>
      <c r="B23" s="8" t="s">
        <v>36</v>
      </c>
      <c r="C23" s="7" t="s">
        <v>37</v>
      </c>
      <c r="D23" s="4" t="s">
        <v>29</v>
      </c>
      <c r="E23" s="6"/>
      <c r="F23" s="6"/>
      <c r="G23" s="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1"/>
      <c r="B24" s="4">
        <v>11</v>
      </c>
      <c r="C24" s="7" t="s">
        <v>38</v>
      </c>
      <c r="D24" s="4" t="s">
        <v>39</v>
      </c>
      <c r="E24" s="6"/>
      <c r="F24" s="6"/>
      <c r="G24" s="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1"/>
      <c r="B25" s="4">
        <v>12</v>
      </c>
      <c r="C25" s="7" t="s">
        <v>40</v>
      </c>
      <c r="D25" s="4" t="s">
        <v>29</v>
      </c>
      <c r="E25" s="6"/>
      <c r="F25" s="6"/>
      <c r="G25" s="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1"/>
      <c r="B26" s="9" t="s">
        <v>41</v>
      </c>
      <c r="C26" s="7" t="s">
        <v>42</v>
      </c>
      <c r="D26" s="4" t="s">
        <v>43</v>
      </c>
      <c r="E26" s="6"/>
      <c r="F26" s="6"/>
      <c r="G26" s="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1"/>
      <c r="B27" s="9" t="s">
        <v>44</v>
      </c>
      <c r="C27" s="7" t="s">
        <v>45</v>
      </c>
      <c r="D27" s="4" t="s">
        <v>43</v>
      </c>
      <c r="E27" s="6"/>
      <c r="F27" s="6"/>
      <c r="G27" s="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1"/>
      <c r="B28" s="9" t="s">
        <v>46</v>
      </c>
      <c r="C28" s="7" t="s">
        <v>47</v>
      </c>
      <c r="D28" s="4" t="s">
        <v>43</v>
      </c>
      <c r="E28" s="6"/>
      <c r="F28" s="6"/>
      <c r="G28" s="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1"/>
      <c r="B29" s="4">
        <v>13</v>
      </c>
      <c r="C29" s="7" t="s">
        <v>48</v>
      </c>
      <c r="D29" s="4" t="s">
        <v>21</v>
      </c>
      <c r="E29" s="6"/>
      <c r="F29" s="6"/>
      <c r="G29" s="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1"/>
      <c r="B30" s="9" t="s">
        <v>49</v>
      </c>
      <c r="C30" s="7" t="s">
        <v>50</v>
      </c>
      <c r="D30" s="3" t="s">
        <v>13</v>
      </c>
      <c r="E30" s="6"/>
      <c r="F30" s="6"/>
      <c r="G30" s="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1"/>
      <c r="B31" s="9" t="s">
        <v>51</v>
      </c>
      <c r="C31" s="7" t="s">
        <v>52</v>
      </c>
      <c r="D31" s="3" t="s">
        <v>13</v>
      </c>
      <c r="E31" s="6"/>
      <c r="F31" s="6"/>
      <c r="G31" s="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">
      <c r="A32" s="1"/>
      <c r="B32" s="9" t="s">
        <v>53</v>
      </c>
      <c r="C32" s="7" t="s">
        <v>54</v>
      </c>
      <c r="D32" s="4" t="s">
        <v>13</v>
      </c>
      <c r="E32" s="6"/>
      <c r="F32" s="6"/>
      <c r="G32" s="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">
      <c r="A33" s="1"/>
      <c r="B33" s="5" t="s">
        <v>55</v>
      </c>
      <c r="C33" s="5" t="s">
        <v>56</v>
      </c>
      <c r="D33" s="6"/>
      <c r="E33" s="6"/>
      <c r="F33" s="6"/>
      <c r="G33" s="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">
      <c r="A34" s="1"/>
      <c r="B34" s="4">
        <v>14</v>
      </c>
      <c r="C34" s="7" t="s">
        <v>57</v>
      </c>
      <c r="D34" s="4" t="s">
        <v>21</v>
      </c>
      <c r="E34" s="6"/>
      <c r="F34" s="6"/>
      <c r="G34" s="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">
      <c r="A35" s="1"/>
      <c r="B35" s="4">
        <v>15</v>
      </c>
      <c r="C35" s="7" t="s">
        <v>58</v>
      </c>
      <c r="D35" s="4" t="s">
        <v>21</v>
      </c>
      <c r="E35" s="6"/>
      <c r="F35" s="6"/>
      <c r="G35" s="6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">
      <c r="A36" s="1"/>
      <c r="B36" s="4">
        <v>16</v>
      </c>
      <c r="C36" s="7" t="s">
        <v>59</v>
      </c>
      <c r="D36" s="4" t="s">
        <v>13</v>
      </c>
      <c r="E36" s="6"/>
      <c r="F36" s="6"/>
      <c r="G36" s="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1"/>
      <c r="B37" s="4">
        <v>17</v>
      </c>
      <c r="C37" s="7" t="s">
        <v>60</v>
      </c>
      <c r="D37" s="4" t="s">
        <v>13</v>
      </c>
      <c r="E37" s="6"/>
      <c r="F37" s="6"/>
      <c r="G37" s="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">
      <c r="A38" s="1"/>
      <c r="B38" s="4">
        <v>18</v>
      </c>
      <c r="C38" s="7" t="s">
        <v>61</v>
      </c>
      <c r="D38" s="4" t="s">
        <v>21</v>
      </c>
      <c r="E38" s="6"/>
      <c r="F38" s="6"/>
      <c r="G38" s="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1"/>
      <c r="B39" s="4">
        <v>19</v>
      </c>
      <c r="C39" s="7" t="s">
        <v>62</v>
      </c>
      <c r="D39" s="4" t="s">
        <v>21</v>
      </c>
      <c r="E39" s="6"/>
      <c r="F39" s="6"/>
      <c r="G39" s="6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">
      <c r="A40" s="1"/>
      <c r="B40" s="4">
        <v>20</v>
      </c>
      <c r="C40" s="7" t="s">
        <v>63</v>
      </c>
      <c r="D40" s="4" t="s">
        <v>21</v>
      </c>
      <c r="E40" s="6"/>
      <c r="F40" s="6"/>
      <c r="G40" s="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">
      <c r="A41" s="1"/>
      <c r="B41" s="4">
        <v>21</v>
      </c>
      <c r="C41" s="7" t="s">
        <v>64</v>
      </c>
      <c r="D41" s="4" t="s">
        <v>21</v>
      </c>
      <c r="E41" s="6"/>
      <c r="F41" s="6"/>
      <c r="G41" s="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1"/>
      <c r="B42" s="4">
        <v>22</v>
      </c>
      <c r="C42" s="7" t="s">
        <v>65</v>
      </c>
      <c r="D42" s="4" t="s">
        <v>21</v>
      </c>
      <c r="E42" s="6"/>
      <c r="F42" s="6"/>
      <c r="G42" s="6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5" t="s">
        <v>66</v>
      </c>
      <c r="C43" s="5" t="s">
        <v>67</v>
      </c>
      <c r="D43" s="6"/>
      <c r="E43" s="6"/>
      <c r="F43" s="6"/>
      <c r="G43" s="6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">
      <c r="A44" s="1"/>
      <c r="B44" s="4">
        <v>23</v>
      </c>
      <c r="C44" s="7" t="s">
        <v>68</v>
      </c>
      <c r="D44" s="4" t="s">
        <v>13</v>
      </c>
      <c r="E44" s="6"/>
      <c r="F44" s="6"/>
      <c r="G44" s="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1"/>
      <c r="B45" s="4">
        <v>24</v>
      </c>
      <c r="C45" s="7" t="s">
        <v>69</v>
      </c>
      <c r="D45" s="4" t="s">
        <v>9</v>
      </c>
      <c r="E45" s="6"/>
      <c r="F45" s="6"/>
      <c r="G45" s="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">
      <c r="A46" s="1"/>
      <c r="B46" s="4">
        <v>25</v>
      </c>
      <c r="C46" s="7" t="s">
        <v>70</v>
      </c>
      <c r="D46" s="4" t="s">
        <v>9</v>
      </c>
      <c r="E46" s="6"/>
      <c r="F46" s="6"/>
      <c r="G46" s="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">
      <c r="A47" s="1"/>
      <c r="B47" s="4">
        <v>26</v>
      </c>
      <c r="C47" s="7" t="s">
        <v>71</v>
      </c>
      <c r="D47" s="4" t="s">
        <v>13</v>
      </c>
      <c r="E47" s="6"/>
      <c r="F47" s="6"/>
      <c r="G47" s="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">
      <c r="A48" s="1"/>
      <c r="B48" s="4">
        <v>27</v>
      </c>
      <c r="C48" s="7" t="s">
        <v>72</v>
      </c>
      <c r="D48" s="4" t="s">
        <v>9</v>
      </c>
      <c r="E48" s="6"/>
      <c r="F48" s="6"/>
      <c r="G48" s="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1"/>
      <c r="B49" s="4">
        <v>28</v>
      </c>
      <c r="C49" s="7" t="s">
        <v>73</v>
      </c>
      <c r="D49" s="4" t="s">
        <v>13</v>
      </c>
      <c r="E49" s="6"/>
      <c r="F49" s="6"/>
      <c r="G49" s="6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">
      <c r="A50" s="1"/>
      <c r="B50" s="4">
        <v>29</v>
      </c>
      <c r="C50" s="7" t="s">
        <v>74</v>
      </c>
      <c r="D50" s="4" t="s">
        <v>13</v>
      </c>
      <c r="E50" s="6"/>
      <c r="F50" s="6"/>
      <c r="G50" s="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1"/>
      <c r="B51" s="4">
        <v>30</v>
      </c>
      <c r="C51" s="7" t="s">
        <v>75</v>
      </c>
      <c r="D51" s="4" t="s">
        <v>13</v>
      </c>
      <c r="E51" s="6"/>
      <c r="F51" s="6"/>
      <c r="G51" s="6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">
      <c r="A52" s="1"/>
      <c r="B52" s="4">
        <v>31</v>
      </c>
      <c r="C52" s="7" t="s">
        <v>76</v>
      </c>
      <c r="D52" s="4" t="s">
        <v>13</v>
      </c>
      <c r="E52" s="6"/>
      <c r="F52" s="6"/>
      <c r="G52" s="6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1"/>
      <c r="B53" s="4">
        <v>32</v>
      </c>
      <c r="C53" s="7" t="s">
        <v>77</v>
      </c>
      <c r="D53" s="4" t="s">
        <v>13</v>
      </c>
      <c r="E53" s="6"/>
      <c r="F53" s="6"/>
      <c r="G53" s="6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1"/>
      <c r="B54" s="5" t="s">
        <v>78</v>
      </c>
      <c r="C54" s="5" t="s">
        <v>79</v>
      </c>
      <c r="D54" s="6"/>
      <c r="E54" s="6"/>
      <c r="F54" s="6"/>
      <c r="G54" s="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">
      <c r="A55" s="1"/>
      <c r="B55" s="4">
        <v>33</v>
      </c>
      <c r="C55" s="7" t="s">
        <v>80</v>
      </c>
      <c r="D55" s="4" t="s">
        <v>13</v>
      </c>
      <c r="E55" s="6"/>
      <c r="F55" s="6"/>
      <c r="G55" s="6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">
      <c r="A56" s="1"/>
      <c r="B56" s="4">
        <v>34</v>
      </c>
      <c r="C56" s="7" t="s">
        <v>81</v>
      </c>
      <c r="D56" s="4" t="s">
        <v>13</v>
      </c>
      <c r="E56" s="6"/>
      <c r="F56" s="6"/>
      <c r="G56" s="6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">
      <c r="A57" s="1"/>
      <c r="B57" s="4">
        <v>35</v>
      </c>
      <c r="C57" s="7" t="s">
        <v>82</v>
      </c>
      <c r="D57" s="4" t="s">
        <v>13</v>
      </c>
      <c r="E57" s="6"/>
      <c r="F57" s="6"/>
      <c r="G57" s="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1"/>
      <c r="B58" s="4">
        <v>36</v>
      </c>
      <c r="C58" s="7" t="s">
        <v>83</v>
      </c>
      <c r="D58" s="4" t="s">
        <v>13</v>
      </c>
      <c r="E58" s="6"/>
      <c r="F58" s="6"/>
      <c r="G58" s="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1"/>
      <c r="B59" s="4">
        <v>37</v>
      </c>
      <c r="C59" s="7" t="s">
        <v>84</v>
      </c>
      <c r="D59" s="4" t="s">
        <v>13</v>
      </c>
      <c r="E59" s="6"/>
      <c r="F59" s="6"/>
      <c r="G59" s="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1"/>
      <c r="B62" s="61" t="s">
        <v>85</v>
      </c>
      <c r="C62" s="62"/>
      <c r="D62" s="62"/>
      <c r="E62" s="6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5">
      <c r="A63" s="1"/>
      <c r="B63" s="59"/>
      <c r="C63" s="59"/>
      <c r="D63" s="59"/>
      <c r="E63" s="59"/>
      <c r="F63" s="10"/>
      <c r="G63" s="10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5">
      <c r="A64" s="1"/>
      <c r="B64" s="11"/>
      <c r="C64" s="12" t="s">
        <v>1</v>
      </c>
      <c r="D64" s="12" t="s">
        <v>86</v>
      </c>
      <c r="E64" s="12" t="s">
        <v>87</v>
      </c>
      <c r="F64" s="10"/>
      <c r="G64" s="10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1"/>
      <c r="B65" s="13">
        <v>1</v>
      </c>
      <c r="C65" s="14" t="s">
        <v>88</v>
      </c>
      <c r="D65" s="1">
        <f>SUM(D66:D70)</f>
        <v>22</v>
      </c>
      <c r="E65" s="1">
        <f>SUM(E66:E70)</f>
        <v>21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1"/>
      <c r="B66" s="15" t="s">
        <v>89</v>
      </c>
      <c r="C66" s="14" t="s">
        <v>90</v>
      </c>
      <c r="D66" s="11">
        <v>0</v>
      </c>
      <c r="E66" s="11">
        <v>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1"/>
      <c r="B67" s="15" t="s">
        <v>91</v>
      </c>
      <c r="C67" s="14" t="s">
        <v>92</v>
      </c>
      <c r="D67" s="11">
        <v>2</v>
      </c>
      <c r="E67" s="11">
        <v>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1"/>
      <c r="B68" s="15" t="s">
        <v>93</v>
      </c>
      <c r="C68" s="14" t="s">
        <v>94</v>
      </c>
      <c r="D68" s="11">
        <v>5</v>
      </c>
      <c r="E68" s="11">
        <v>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1"/>
      <c r="B69" s="15" t="s">
        <v>95</v>
      </c>
      <c r="C69" s="14" t="s">
        <v>96</v>
      </c>
      <c r="D69" s="11">
        <v>8</v>
      </c>
      <c r="E69" s="11">
        <v>5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1"/>
      <c r="B70" s="15" t="s">
        <v>97</v>
      </c>
      <c r="C70" s="14" t="s">
        <v>98</v>
      </c>
      <c r="D70" s="11">
        <v>7</v>
      </c>
      <c r="E70" s="11">
        <v>8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1"/>
      <c r="B71" s="13">
        <v>2</v>
      </c>
      <c r="C71" s="14" t="s">
        <v>99</v>
      </c>
      <c r="D71" s="11">
        <v>0</v>
      </c>
      <c r="E71" s="11"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1"/>
      <c r="B72" s="13">
        <v>3</v>
      </c>
      <c r="C72" s="14" t="s">
        <v>100</v>
      </c>
      <c r="D72" s="11">
        <v>1</v>
      </c>
      <c r="E72" s="1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1"/>
      <c r="B73" s="13">
        <v>4</v>
      </c>
      <c r="C73" s="14" t="s">
        <v>101</v>
      </c>
      <c r="D73" s="11"/>
      <c r="E73" s="1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1"/>
      <c r="B74" s="13">
        <v>5</v>
      </c>
      <c r="C74" s="14" t="s">
        <v>102</v>
      </c>
      <c r="D74" s="11"/>
      <c r="E74" s="1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1"/>
      <c r="B75" s="13">
        <v>6</v>
      </c>
      <c r="C75" s="14" t="s">
        <v>103</v>
      </c>
      <c r="D75" s="11"/>
      <c r="E75" s="1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1"/>
      <c r="B76" s="13">
        <v>7</v>
      </c>
      <c r="C76" s="14" t="s">
        <v>104</v>
      </c>
      <c r="D76" s="11">
        <v>0</v>
      </c>
      <c r="E76" s="11"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1"/>
      <c r="B77" s="13">
        <v>8</v>
      </c>
      <c r="C77" s="14" t="s">
        <v>105</v>
      </c>
      <c r="D77" s="11">
        <v>0</v>
      </c>
      <c r="E77" s="11"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1"/>
      <c r="B78" s="13">
        <v>9</v>
      </c>
      <c r="C78" s="14" t="s">
        <v>106</v>
      </c>
      <c r="D78" s="11">
        <v>0</v>
      </c>
      <c r="E78" s="11"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1"/>
      <c r="B79" s="13">
        <v>10</v>
      </c>
      <c r="C79" s="14" t="s">
        <v>107</v>
      </c>
      <c r="D79" s="11">
        <v>0</v>
      </c>
      <c r="E79" s="11"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1"/>
      <c r="B80" s="13">
        <v>11</v>
      </c>
      <c r="C80" s="14" t="s">
        <v>108</v>
      </c>
      <c r="D80" s="11">
        <v>0</v>
      </c>
      <c r="E80" s="11"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1"/>
      <c r="B81" s="13">
        <v>12</v>
      </c>
      <c r="C81" s="14" t="s">
        <v>109</v>
      </c>
      <c r="D81" s="11">
        <v>0</v>
      </c>
      <c r="E81" s="11"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1"/>
      <c r="B82" s="13">
        <v>13</v>
      </c>
      <c r="C82" s="14" t="s">
        <v>110</v>
      </c>
      <c r="D82" s="11">
        <v>0</v>
      </c>
      <c r="E82" s="11"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1"/>
      <c r="B83" s="15" t="s">
        <v>49</v>
      </c>
      <c r="C83" s="14" t="s">
        <v>111</v>
      </c>
      <c r="D83" s="11"/>
      <c r="E83" s="1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1"/>
      <c r="B84" s="15" t="s">
        <v>51</v>
      </c>
      <c r="C84" s="14" t="s">
        <v>112</v>
      </c>
      <c r="D84" s="11"/>
      <c r="E84" s="1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1"/>
      <c r="B85" s="13">
        <v>14</v>
      </c>
      <c r="C85" s="11" t="s">
        <v>113</v>
      </c>
      <c r="D85" s="11"/>
      <c r="E85" s="11">
        <v>1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1"/>
      <c r="B86" s="13">
        <v>15</v>
      </c>
      <c r="C86" s="11" t="s">
        <v>114</v>
      </c>
      <c r="D86" s="11"/>
      <c r="E86" s="11">
        <v>1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1"/>
      <c r="B87" s="13">
        <v>16</v>
      </c>
      <c r="C87" s="11" t="s">
        <v>115</v>
      </c>
      <c r="D87" s="11">
        <v>2</v>
      </c>
      <c r="E87" s="11">
        <v>3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1"/>
      <c r="B88" s="13">
        <v>17</v>
      </c>
      <c r="C88" s="11" t="s">
        <v>116</v>
      </c>
      <c r="D88" s="11">
        <v>2</v>
      </c>
      <c r="E88" s="11">
        <v>3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1"/>
      <c r="B89" s="13">
        <v>18</v>
      </c>
      <c r="C89" s="11" t="s">
        <v>117</v>
      </c>
      <c r="D89" s="11">
        <v>0</v>
      </c>
      <c r="E89" s="11">
        <v>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1"/>
      <c r="B90" s="13">
        <v>19</v>
      </c>
      <c r="C90" s="11" t="s">
        <v>118</v>
      </c>
      <c r="D90" s="11">
        <v>0</v>
      </c>
      <c r="E90" s="11"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1"/>
      <c r="B91" s="13">
        <v>20</v>
      </c>
      <c r="C91" s="11" t="s">
        <v>119</v>
      </c>
      <c r="D91" s="11">
        <v>0</v>
      </c>
      <c r="E91" s="11"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1"/>
      <c r="B92" s="13">
        <v>21</v>
      </c>
      <c r="C92" s="11" t="s">
        <v>120</v>
      </c>
      <c r="D92" s="11">
        <v>0</v>
      </c>
      <c r="E92" s="11"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1"/>
      <c r="B93" s="13">
        <v>22</v>
      </c>
      <c r="C93" s="11" t="s">
        <v>121</v>
      </c>
      <c r="D93" s="11">
        <v>0</v>
      </c>
      <c r="E93" s="11"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1"/>
      <c r="B94" s="13">
        <v>23</v>
      </c>
      <c r="C94" s="11" t="s">
        <v>122</v>
      </c>
      <c r="D94" s="11">
        <v>0</v>
      </c>
      <c r="E94" s="11"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1"/>
      <c r="B95" s="13">
        <v>24</v>
      </c>
      <c r="C95" s="11" t="s">
        <v>123</v>
      </c>
      <c r="D95" s="11">
        <v>0</v>
      </c>
      <c r="E95" s="11"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1"/>
      <c r="B96" s="15" t="s">
        <v>124</v>
      </c>
      <c r="C96" s="11" t="s">
        <v>125</v>
      </c>
      <c r="D96" s="11">
        <v>0</v>
      </c>
      <c r="E96" s="11"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1"/>
      <c r="B97" s="15" t="s">
        <v>126</v>
      </c>
      <c r="C97" s="11" t="s">
        <v>127</v>
      </c>
      <c r="D97" s="11">
        <v>0</v>
      </c>
      <c r="E97" s="11"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1"/>
      <c r="B98" s="15" t="s">
        <v>128</v>
      </c>
      <c r="C98" s="11" t="s">
        <v>129</v>
      </c>
      <c r="D98" s="11">
        <v>0</v>
      </c>
      <c r="E98" s="11">
        <v>0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1"/>
      <c r="B99" s="13">
        <v>25</v>
      </c>
      <c r="C99" s="11" t="s">
        <v>130</v>
      </c>
      <c r="D99" s="11">
        <v>0</v>
      </c>
      <c r="E99" s="11">
        <v>0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1"/>
      <c r="B100" s="13">
        <v>26</v>
      </c>
      <c r="C100" s="16" t="s">
        <v>131</v>
      </c>
      <c r="D100" s="11">
        <v>0</v>
      </c>
      <c r="E100" s="11"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1"/>
      <c r="B101" s="13">
        <v>27</v>
      </c>
      <c r="C101" s="11" t="s">
        <v>132</v>
      </c>
      <c r="D101" s="11">
        <v>0</v>
      </c>
      <c r="E101" s="11"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1"/>
      <c r="B102" s="13">
        <v>28</v>
      </c>
      <c r="C102" s="11" t="s">
        <v>133</v>
      </c>
      <c r="D102" s="11">
        <v>0</v>
      </c>
      <c r="E102" s="11"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1"/>
      <c r="B103" s="15" t="s">
        <v>134</v>
      </c>
      <c r="C103" s="14" t="s">
        <v>90</v>
      </c>
      <c r="D103" s="11"/>
      <c r="E103" s="1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1"/>
      <c r="B104" s="15" t="s">
        <v>135</v>
      </c>
      <c r="C104" s="14" t="s">
        <v>92</v>
      </c>
      <c r="D104" s="11"/>
      <c r="E104" s="1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1"/>
      <c r="B105" s="15" t="s">
        <v>136</v>
      </c>
      <c r="C105" s="14" t="s">
        <v>94</v>
      </c>
      <c r="D105" s="11"/>
      <c r="E105" s="1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1"/>
      <c r="B106" s="15" t="s">
        <v>137</v>
      </c>
      <c r="C106" s="14" t="s">
        <v>96</v>
      </c>
      <c r="D106" s="11"/>
      <c r="E106" s="1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1"/>
      <c r="B107" s="15" t="s">
        <v>138</v>
      </c>
      <c r="C107" s="14" t="s">
        <v>98</v>
      </c>
      <c r="D107" s="11"/>
      <c r="E107" s="1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1"/>
      <c r="B108" s="13">
        <v>29</v>
      </c>
      <c r="C108" s="11" t="s">
        <v>139</v>
      </c>
      <c r="D108" s="11">
        <v>0</v>
      </c>
      <c r="E108" s="11"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1"/>
      <c r="B109" s="13">
        <v>30</v>
      </c>
      <c r="C109" s="11" t="s">
        <v>140</v>
      </c>
      <c r="D109" s="11">
        <v>0</v>
      </c>
      <c r="E109" s="11">
        <v>0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1"/>
      <c r="B110" s="13">
        <v>31</v>
      </c>
      <c r="C110" s="11" t="s">
        <v>141</v>
      </c>
      <c r="D110" s="11">
        <v>2</v>
      </c>
      <c r="E110" s="11">
        <v>1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1"/>
      <c r="B111" s="15" t="s">
        <v>142</v>
      </c>
      <c r="C111" s="16" t="s">
        <v>143</v>
      </c>
      <c r="D111" s="11">
        <v>0</v>
      </c>
      <c r="E111" s="11">
        <v>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1"/>
      <c r="B112" s="15" t="s">
        <v>144</v>
      </c>
      <c r="C112" s="11" t="s">
        <v>145</v>
      </c>
      <c r="D112" s="11">
        <v>0</v>
      </c>
      <c r="E112" s="11"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1"/>
      <c r="B113" s="15" t="s">
        <v>146</v>
      </c>
      <c r="C113" s="11" t="s">
        <v>147</v>
      </c>
      <c r="D113" s="11">
        <v>0</v>
      </c>
      <c r="E113" s="11"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1"/>
      <c r="B114" s="15" t="s">
        <v>148</v>
      </c>
      <c r="C114" s="11" t="s">
        <v>149</v>
      </c>
      <c r="D114" s="11">
        <v>0</v>
      </c>
      <c r="E114" s="11">
        <v>0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1"/>
      <c r="B115" s="13">
        <v>32</v>
      </c>
      <c r="C115" s="16" t="s">
        <v>150</v>
      </c>
      <c r="D115" s="11">
        <v>10</v>
      </c>
      <c r="E115" s="11">
        <v>15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1"/>
      <c r="B116" s="13">
        <v>33</v>
      </c>
      <c r="C116" s="11" t="s">
        <v>151</v>
      </c>
      <c r="D116" s="11">
        <v>10</v>
      </c>
      <c r="E116" s="11">
        <v>15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1"/>
      <c r="B117" s="13">
        <v>34</v>
      </c>
      <c r="C117" s="11" t="s">
        <v>152</v>
      </c>
      <c r="D117" s="11">
        <v>0</v>
      </c>
      <c r="E117" s="11">
        <v>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1"/>
      <c r="B118" s="13" t="s">
        <v>153</v>
      </c>
      <c r="C118" s="14" t="s">
        <v>90</v>
      </c>
      <c r="D118" s="11"/>
      <c r="E118" s="1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1"/>
      <c r="B119" s="13" t="s">
        <v>154</v>
      </c>
      <c r="C119" s="14" t="s">
        <v>92</v>
      </c>
      <c r="D119" s="11"/>
      <c r="E119" s="1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1"/>
      <c r="B120" s="13" t="s">
        <v>155</v>
      </c>
      <c r="C120" s="14" t="s">
        <v>94</v>
      </c>
      <c r="D120" s="11"/>
      <c r="E120" s="1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1"/>
      <c r="B121" s="13" t="s">
        <v>156</v>
      </c>
      <c r="C121" s="14" t="s">
        <v>96</v>
      </c>
      <c r="D121" s="11"/>
      <c r="E121" s="1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1"/>
      <c r="B122" s="13" t="s">
        <v>157</v>
      </c>
      <c r="C122" s="14" t="s">
        <v>98</v>
      </c>
      <c r="D122" s="11"/>
      <c r="E122" s="1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1"/>
      <c r="B123" s="13">
        <v>35</v>
      </c>
      <c r="C123" s="16" t="s">
        <v>158</v>
      </c>
      <c r="D123" s="11">
        <v>0</v>
      </c>
      <c r="E123" s="11">
        <v>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1"/>
      <c r="B124" s="13">
        <v>36</v>
      </c>
      <c r="C124" s="16" t="s">
        <v>159</v>
      </c>
      <c r="D124" s="11">
        <v>0</v>
      </c>
      <c r="E124" s="11">
        <v>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1"/>
      <c r="B125" s="13" t="s">
        <v>160</v>
      </c>
      <c r="C125" s="14" t="s">
        <v>90</v>
      </c>
      <c r="D125" s="11"/>
      <c r="E125" s="1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1"/>
      <c r="B126" s="13" t="s">
        <v>161</v>
      </c>
      <c r="C126" s="14" t="s">
        <v>92</v>
      </c>
      <c r="D126" s="11"/>
      <c r="E126" s="1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1"/>
      <c r="B127" s="13" t="s">
        <v>162</v>
      </c>
      <c r="C127" s="14" t="s">
        <v>94</v>
      </c>
      <c r="D127" s="11"/>
      <c r="E127" s="1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1"/>
      <c r="B128" s="13" t="s">
        <v>163</v>
      </c>
      <c r="C128" s="14" t="s">
        <v>96</v>
      </c>
      <c r="D128" s="11"/>
      <c r="E128" s="1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1"/>
      <c r="B129" s="13" t="s">
        <v>164</v>
      </c>
      <c r="C129" s="14" t="s">
        <v>98</v>
      </c>
      <c r="D129" s="11"/>
      <c r="E129" s="1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1"/>
      <c r="B130" s="13">
        <v>37</v>
      </c>
      <c r="C130" s="11" t="s">
        <v>165</v>
      </c>
      <c r="D130" s="11"/>
      <c r="E130" s="1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1"/>
      <c r="B131" s="13" t="s">
        <v>166</v>
      </c>
      <c r="C131" s="11" t="s">
        <v>167</v>
      </c>
      <c r="D131" s="11"/>
      <c r="E131" s="1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1"/>
      <c r="B132" s="13" t="s">
        <v>168</v>
      </c>
      <c r="C132" s="11" t="s">
        <v>169</v>
      </c>
      <c r="D132" s="11"/>
      <c r="E132" s="1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2:G3"/>
    <mergeCell ref="B62:E63"/>
  </mergeCells>
  <printOptions horizontalCentered="1"/>
  <pageMargins left="0.15748031496062992" right="0.23622047244094491" top="0.55118110236220474" bottom="0.55118110236220474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00"/>
  <sheetViews>
    <sheetView topLeftCell="A61" workbookViewId="0">
      <selection activeCell="D65" sqref="D65:E65"/>
    </sheetView>
  </sheetViews>
  <sheetFormatPr defaultColWidth="7.875" defaultRowHeight="15" customHeight="1" x14ac:dyDescent="0.2"/>
  <cols>
    <col min="1" max="1" width="7.875" style="25"/>
    <col min="2" max="2" width="6.375" style="26" customWidth="1"/>
    <col min="3" max="3" width="41.5" style="25" customWidth="1"/>
    <col min="4" max="4" width="10.75" style="25" customWidth="1"/>
    <col min="5" max="5" width="20.125" style="25" customWidth="1"/>
    <col min="6" max="6" width="14" style="25" customWidth="1"/>
    <col min="7" max="7" width="16.875" style="25" customWidth="1"/>
    <col min="8" max="16384" width="7.875" style="25"/>
  </cols>
  <sheetData>
    <row r="1" spans="2:7" ht="12" x14ac:dyDescent="0.2"/>
    <row r="2" spans="2:7" ht="12" x14ac:dyDescent="0.2">
      <c r="B2" s="95" t="s">
        <v>0</v>
      </c>
      <c r="C2" s="96"/>
      <c r="D2" s="96"/>
      <c r="E2" s="96"/>
      <c r="F2" s="96"/>
      <c r="G2" s="96"/>
    </row>
    <row r="3" spans="2:7" ht="24" customHeight="1" x14ac:dyDescent="0.2">
      <c r="B3" s="96"/>
      <c r="C3" s="96"/>
      <c r="D3" s="96"/>
      <c r="E3" s="96"/>
      <c r="F3" s="96"/>
      <c r="G3" s="96"/>
    </row>
    <row r="4" spans="2:7" ht="30.4" customHeight="1" x14ac:dyDescent="0.2">
      <c r="B4" s="27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</row>
    <row r="5" spans="2:7" ht="15.4" customHeight="1" x14ac:dyDescent="0.2">
      <c r="B5" s="29" t="s">
        <v>6</v>
      </c>
      <c r="C5" s="29" t="s">
        <v>7</v>
      </c>
      <c r="D5" s="30"/>
      <c r="E5" s="30"/>
      <c r="F5" s="30"/>
      <c r="G5" s="30"/>
    </row>
    <row r="6" spans="2:7" ht="12" x14ac:dyDescent="0.2">
      <c r="B6" s="28">
        <v>1</v>
      </c>
      <c r="C6" s="31" t="s">
        <v>8</v>
      </c>
      <c r="D6" s="28" t="s">
        <v>9</v>
      </c>
      <c r="E6" s="30">
        <v>32</v>
      </c>
      <c r="F6" s="30">
        <f>D65+E65</f>
        <v>31</v>
      </c>
      <c r="G6" s="30"/>
    </row>
    <row r="7" spans="2:7" ht="12" x14ac:dyDescent="0.2">
      <c r="B7" s="28">
        <v>2</v>
      </c>
      <c r="C7" s="31" t="s">
        <v>10</v>
      </c>
      <c r="D7" s="28" t="s">
        <v>9</v>
      </c>
      <c r="E7" s="30">
        <v>17</v>
      </c>
      <c r="F7" s="30">
        <v>14</v>
      </c>
      <c r="G7" s="30"/>
    </row>
    <row r="8" spans="2:7" ht="12" x14ac:dyDescent="0.2">
      <c r="B8" s="28">
        <v>3</v>
      </c>
      <c r="C8" s="31" t="s">
        <v>11</v>
      </c>
      <c r="D8" s="28" t="s">
        <v>9</v>
      </c>
      <c r="E8" s="30">
        <v>8</v>
      </c>
      <c r="F8" s="30">
        <v>11</v>
      </c>
      <c r="G8" s="30"/>
    </row>
    <row r="9" spans="2:7" ht="12" x14ac:dyDescent="0.2">
      <c r="B9" s="28">
        <v>4</v>
      </c>
      <c r="C9" s="31" t="s">
        <v>12</v>
      </c>
      <c r="D9" s="28" t="s">
        <v>13</v>
      </c>
      <c r="E9" s="49">
        <f>E7/E6</f>
        <v>0.53125</v>
      </c>
      <c r="F9" s="49">
        <f>F7/F6</f>
        <v>0.45161290322580644</v>
      </c>
      <c r="G9" s="30"/>
    </row>
    <row r="10" spans="2:7" ht="12" x14ac:dyDescent="0.2">
      <c r="B10" s="28">
        <v>5</v>
      </c>
      <c r="C10" s="31" t="s">
        <v>14</v>
      </c>
      <c r="D10" s="28" t="s">
        <v>9</v>
      </c>
      <c r="E10" s="30"/>
      <c r="F10" s="30"/>
      <c r="G10" s="30"/>
    </row>
    <row r="11" spans="2:7" ht="24" x14ac:dyDescent="0.2">
      <c r="B11" s="28">
        <v>6</v>
      </c>
      <c r="C11" s="31" t="s">
        <v>15</v>
      </c>
      <c r="D11" s="28" t="s">
        <v>16</v>
      </c>
      <c r="E11" s="30"/>
      <c r="F11" s="30"/>
      <c r="G11" s="30"/>
    </row>
    <row r="12" spans="2:7" ht="24" x14ac:dyDescent="0.2">
      <c r="B12" s="28">
        <v>7</v>
      </c>
      <c r="C12" s="31" t="s">
        <v>17</v>
      </c>
      <c r="D12" s="28" t="s">
        <v>9</v>
      </c>
      <c r="E12" s="30"/>
      <c r="F12" s="30"/>
      <c r="G12" s="30"/>
    </row>
    <row r="13" spans="2:7" ht="17.649999999999999" customHeight="1" x14ac:dyDescent="0.2">
      <c r="B13" s="29" t="s">
        <v>18</v>
      </c>
      <c r="C13" s="29" t="s">
        <v>19</v>
      </c>
      <c r="D13" s="30"/>
      <c r="E13" s="30"/>
      <c r="F13" s="30"/>
      <c r="G13" s="30"/>
    </row>
    <row r="14" spans="2:7" ht="12" x14ac:dyDescent="0.2">
      <c r="B14" s="28">
        <v>8</v>
      </c>
      <c r="C14" s="31" t="s">
        <v>20</v>
      </c>
      <c r="D14" s="28" t="s">
        <v>21</v>
      </c>
      <c r="E14" s="30"/>
      <c r="F14" s="30"/>
      <c r="G14" s="30"/>
    </row>
    <row r="15" spans="2:7" ht="12" x14ac:dyDescent="0.2">
      <c r="B15" s="32" t="s">
        <v>22</v>
      </c>
      <c r="C15" s="31" t="s">
        <v>23</v>
      </c>
      <c r="D15" s="28" t="s">
        <v>21</v>
      </c>
      <c r="E15" s="30"/>
      <c r="F15" s="30"/>
      <c r="G15" s="30"/>
    </row>
    <row r="16" spans="2:7" ht="12" x14ac:dyDescent="0.2">
      <c r="B16" s="32" t="s">
        <v>24</v>
      </c>
      <c r="C16" s="31" t="s">
        <v>25</v>
      </c>
      <c r="D16" s="28" t="s">
        <v>21</v>
      </c>
      <c r="E16" s="30"/>
      <c r="F16" s="30"/>
      <c r="G16" s="30"/>
    </row>
    <row r="17" spans="2:7" ht="24" x14ac:dyDescent="0.2">
      <c r="B17" s="32" t="s">
        <v>26</v>
      </c>
      <c r="C17" s="31" t="s">
        <v>27</v>
      </c>
      <c r="D17" s="28" t="s">
        <v>21</v>
      </c>
      <c r="E17" s="30"/>
      <c r="F17" s="30"/>
      <c r="G17" s="30"/>
    </row>
    <row r="18" spans="2:7" ht="24" x14ac:dyDescent="0.2">
      <c r="B18" s="28">
        <v>9</v>
      </c>
      <c r="C18" s="31" t="s">
        <v>28</v>
      </c>
      <c r="D18" s="28" t="s">
        <v>29</v>
      </c>
      <c r="E18" s="30"/>
      <c r="F18" s="30"/>
      <c r="G18" s="30"/>
    </row>
    <row r="19" spans="2:7" ht="12" x14ac:dyDescent="0.2">
      <c r="B19" s="28">
        <v>10</v>
      </c>
      <c r="C19" s="31" t="s">
        <v>30</v>
      </c>
      <c r="D19" s="28" t="s">
        <v>29</v>
      </c>
      <c r="E19" s="30"/>
      <c r="F19" s="30"/>
      <c r="G19" s="30"/>
    </row>
    <row r="20" spans="2:7" ht="12" x14ac:dyDescent="0.2">
      <c r="B20" s="32"/>
      <c r="C20" s="31" t="s">
        <v>31</v>
      </c>
      <c r="D20" s="30"/>
      <c r="E20" s="30"/>
      <c r="F20" s="30"/>
      <c r="G20" s="30"/>
    </row>
    <row r="21" spans="2:7" ht="12" x14ac:dyDescent="0.2">
      <c r="B21" s="32" t="s">
        <v>32</v>
      </c>
      <c r="C21" s="31" t="s">
        <v>33</v>
      </c>
      <c r="D21" s="28" t="s">
        <v>29</v>
      </c>
      <c r="E21" s="30"/>
      <c r="F21" s="30"/>
      <c r="G21" s="30"/>
    </row>
    <row r="22" spans="2:7" ht="12" x14ac:dyDescent="0.2">
      <c r="B22" s="32" t="s">
        <v>34</v>
      </c>
      <c r="C22" s="31" t="s">
        <v>35</v>
      </c>
      <c r="D22" s="28" t="s">
        <v>29</v>
      </c>
      <c r="E22" s="30"/>
      <c r="F22" s="30"/>
      <c r="G22" s="30"/>
    </row>
    <row r="23" spans="2:7" ht="12" x14ac:dyDescent="0.2">
      <c r="B23" s="32" t="s">
        <v>36</v>
      </c>
      <c r="C23" s="31" t="s">
        <v>37</v>
      </c>
      <c r="D23" s="28" t="s">
        <v>29</v>
      </c>
      <c r="E23" s="30"/>
      <c r="F23" s="30"/>
      <c r="G23" s="30"/>
    </row>
    <row r="24" spans="2:7" ht="24" x14ac:dyDescent="0.2">
      <c r="B24" s="28">
        <v>11</v>
      </c>
      <c r="C24" s="31" t="s">
        <v>38</v>
      </c>
      <c r="D24" s="28" t="s">
        <v>39</v>
      </c>
      <c r="E24" s="30"/>
      <c r="F24" s="30"/>
      <c r="G24" s="30"/>
    </row>
    <row r="25" spans="2:7" ht="24" x14ac:dyDescent="0.2">
      <c r="B25" s="28">
        <v>12</v>
      </c>
      <c r="C25" s="31" t="s">
        <v>40</v>
      </c>
      <c r="D25" s="28" t="s">
        <v>29</v>
      </c>
      <c r="E25" s="30"/>
      <c r="F25" s="30"/>
      <c r="G25" s="30"/>
    </row>
    <row r="26" spans="2:7" ht="12" x14ac:dyDescent="0.2">
      <c r="B26" s="33" t="s">
        <v>41</v>
      </c>
      <c r="C26" s="31" t="s">
        <v>42</v>
      </c>
      <c r="D26" s="28" t="s">
        <v>43</v>
      </c>
      <c r="E26" s="30"/>
      <c r="F26" s="30"/>
      <c r="G26" s="30"/>
    </row>
    <row r="27" spans="2:7" ht="36" x14ac:dyDescent="0.2">
      <c r="B27" s="33" t="s">
        <v>44</v>
      </c>
      <c r="C27" s="31" t="s">
        <v>45</v>
      </c>
      <c r="D27" s="28" t="s">
        <v>43</v>
      </c>
      <c r="E27" s="30"/>
      <c r="F27" s="30"/>
      <c r="G27" s="30"/>
    </row>
    <row r="28" spans="2:7" ht="12" x14ac:dyDescent="0.2">
      <c r="B28" s="33" t="s">
        <v>46</v>
      </c>
      <c r="C28" s="31" t="s">
        <v>47</v>
      </c>
      <c r="D28" s="28" t="s">
        <v>43</v>
      </c>
      <c r="E28" s="30"/>
      <c r="F28" s="30"/>
      <c r="G28" s="30"/>
    </row>
    <row r="29" spans="2:7" ht="24" x14ac:dyDescent="0.2">
      <c r="B29" s="28">
        <v>13</v>
      </c>
      <c r="C29" s="31" t="s">
        <v>48</v>
      </c>
      <c r="D29" s="28" t="s">
        <v>21</v>
      </c>
      <c r="E29" s="30"/>
      <c r="F29" s="30"/>
      <c r="G29" s="30"/>
    </row>
    <row r="30" spans="2:7" ht="12" x14ac:dyDescent="0.2">
      <c r="B30" s="33" t="s">
        <v>49</v>
      </c>
      <c r="C30" s="31" t="s">
        <v>50</v>
      </c>
      <c r="D30" s="27" t="s">
        <v>13</v>
      </c>
      <c r="E30" s="30"/>
      <c r="F30" s="30"/>
      <c r="G30" s="30"/>
    </row>
    <row r="31" spans="2:7" ht="12" x14ac:dyDescent="0.2">
      <c r="B31" s="33" t="s">
        <v>51</v>
      </c>
      <c r="C31" s="31" t="s">
        <v>52</v>
      </c>
      <c r="D31" s="27" t="s">
        <v>13</v>
      </c>
      <c r="E31" s="30"/>
      <c r="F31" s="30"/>
      <c r="G31" s="30"/>
    </row>
    <row r="32" spans="2:7" ht="12" x14ac:dyDescent="0.2">
      <c r="B32" s="33" t="s">
        <v>53</v>
      </c>
      <c r="C32" s="31" t="s">
        <v>54</v>
      </c>
      <c r="D32" s="28" t="s">
        <v>13</v>
      </c>
      <c r="E32" s="30"/>
      <c r="F32" s="30"/>
      <c r="G32" s="30"/>
    </row>
    <row r="33" spans="2:7" ht="12" x14ac:dyDescent="0.2">
      <c r="B33" s="29" t="s">
        <v>55</v>
      </c>
      <c r="C33" s="29" t="s">
        <v>56</v>
      </c>
      <c r="D33" s="30"/>
      <c r="E33" s="30"/>
      <c r="F33" s="30"/>
      <c r="G33" s="30"/>
    </row>
    <row r="34" spans="2:7" ht="24" x14ac:dyDescent="0.2">
      <c r="B34" s="28">
        <v>14</v>
      </c>
      <c r="C34" s="31" t="s">
        <v>57</v>
      </c>
      <c r="D34" s="28" t="s">
        <v>21</v>
      </c>
      <c r="E34" s="30"/>
      <c r="F34" s="30"/>
      <c r="G34" s="30"/>
    </row>
    <row r="35" spans="2:7" ht="24" x14ac:dyDescent="0.2">
      <c r="B35" s="28">
        <v>15</v>
      </c>
      <c r="C35" s="31" t="s">
        <v>58</v>
      </c>
      <c r="D35" s="28" t="s">
        <v>21</v>
      </c>
      <c r="E35" s="30"/>
      <c r="F35" s="30"/>
      <c r="G35" s="30"/>
    </row>
    <row r="36" spans="2:7" ht="24" x14ac:dyDescent="0.2">
      <c r="B36" s="28">
        <v>16</v>
      </c>
      <c r="C36" s="31" t="s">
        <v>59</v>
      </c>
      <c r="D36" s="28" t="s">
        <v>13</v>
      </c>
      <c r="E36" s="30"/>
      <c r="F36" s="30"/>
      <c r="G36" s="30"/>
    </row>
    <row r="37" spans="2:7" ht="36" x14ac:dyDescent="0.2">
      <c r="B37" s="28">
        <v>17</v>
      </c>
      <c r="C37" s="31" t="s">
        <v>60</v>
      </c>
      <c r="D37" s="28" t="s">
        <v>13</v>
      </c>
      <c r="E37" s="30"/>
      <c r="F37" s="30"/>
      <c r="G37" s="30"/>
    </row>
    <row r="38" spans="2:7" ht="36" x14ac:dyDescent="0.2">
      <c r="B38" s="28">
        <v>18</v>
      </c>
      <c r="C38" s="31" t="s">
        <v>61</v>
      </c>
      <c r="D38" s="28" t="s">
        <v>21</v>
      </c>
      <c r="E38" s="30"/>
      <c r="F38" s="30"/>
      <c r="G38" s="30"/>
    </row>
    <row r="39" spans="2:7" ht="24" x14ac:dyDescent="0.2">
      <c r="B39" s="28">
        <v>19</v>
      </c>
      <c r="C39" s="31" t="s">
        <v>62</v>
      </c>
      <c r="D39" s="28" t="s">
        <v>21</v>
      </c>
      <c r="E39" s="30"/>
      <c r="F39" s="30"/>
      <c r="G39" s="30"/>
    </row>
    <row r="40" spans="2:7" ht="24" x14ac:dyDescent="0.2">
      <c r="B40" s="28">
        <v>20</v>
      </c>
      <c r="C40" s="31" t="s">
        <v>63</v>
      </c>
      <c r="D40" s="28" t="s">
        <v>21</v>
      </c>
      <c r="E40" s="30"/>
      <c r="F40" s="30"/>
      <c r="G40" s="30"/>
    </row>
    <row r="41" spans="2:7" ht="24" x14ac:dyDescent="0.2">
      <c r="B41" s="28">
        <v>21</v>
      </c>
      <c r="C41" s="31" t="s">
        <v>64</v>
      </c>
      <c r="D41" s="28" t="s">
        <v>21</v>
      </c>
      <c r="E41" s="30"/>
      <c r="F41" s="30"/>
      <c r="G41" s="30"/>
    </row>
    <row r="42" spans="2:7" ht="24" x14ac:dyDescent="0.2">
      <c r="B42" s="28">
        <v>22</v>
      </c>
      <c r="C42" s="31" t="s">
        <v>65</v>
      </c>
      <c r="D42" s="28" t="s">
        <v>21</v>
      </c>
      <c r="E42" s="30"/>
      <c r="F42" s="30"/>
      <c r="G42" s="30"/>
    </row>
    <row r="43" spans="2:7" ht="12" x14ac:dyDescent="0.2">
      <c r="B43" s="29" t="s">
        <v>66</v>
      </c>
      <c r="C43" s="29" t="s">
        <v>67</v>
      </c>
      <c r="D43" s="30"/>
      <c r="E43" s="30"/>
      <c r="F43" s="30"/>
      <c r="G43" s="30"/>
    </row>
    <row r="44" spans="2:7" ht="36" x14ac:dyDescent="0.2">
      <c r="B44" s="28">
        <v>23</v>
      </c>
      <c r="C44" s="31" t="s">
        <v>68</v>
      </c>
      <c r="D44" s="28" t="s">
        <v>13</v>
      </c>
      <c r="E44" s="30"/>
      <c r="F44" s="30"/>
      <c r="G44" s="30"/>
    </row>
    <row r="45" spans="2:7" ht="36" x14ac:dyDescent="0.2">
      <c r="B45" s="28">
        <v>24</v>
      </c>
      <c r="C45" s="31" t="s">
        <v>69</v>
      </c>
      <c r="D45" s="28" t="s">
        <v>9</v>
      </c>
      <c r="E45" s="30"/>
      <c r="F45" s="30"/>
      <c r="G45" s="30"/>
    </row>
    <row r="46" spans="2:7" ht="24" x14ac:dyDescent="0.2">
      <c r="B46" s="28">
        <v>25</v>
      </c>
      <c r="C46" s="31" t="s">
        <v>70</v>
      </c>
      <c r="D46" s="28" t="s">
        <v>9</v>
      </c>
      <c r="E46" s="30"/>
      <c r="F46" s="30"/>
      <c r="G46" s="30"/>
    </row>
    <row r="47" spans="2:7" ht="36" x14ac:dyDescent="0.2">
      <c r="B47" s="28">
        <v>26</v>
      </c>
      <c r="C47" s="31" t="s">
        <v>71</v>
      </c>
      <c r="D47" s="28" t="s">
        <v>13</v>
      </c>
      <c r="E47" s="30"/>
      <c r="F47" s="30"/>
      <c r="G47" s="30"/>
    </row>
    <row r="48" spans="2:7" ht="24" x14ac:dyDescent="0.2">
      <c r="B48" s="28">
        <v>27</v>
      </c>
      <c r="C48" s="31" t="s">
        <v>72</v>
      </c>
      <c r="D48" s="28" t="s">
        <v>9</v>
      </c>
      <c r="E48" s="30"/>
      <c r="F48" s="30"/>
      <c r="G48" s="30"/>
    </row>
    <row r="49" spans="2:7" ht="36" x14ac:dyDescent="0.2">
      <c r="B49" s="28">
        <v>28</v>
      </c>
      <c r="C49" s="31" t="s">
        <v>73</v>
      </c>
      <c r="D49" s="28" t="s">
        <v>13</v>
      </c>
      <c r="E49" s="30"/>
      <c r="F49" s="30"/>
      <c r="G49" s="30"/>
    </row>
    <row r="50" spans="2:7" ht="24" x14ac:dyDescent="0.2">
      <c r="B50" s="28">
        <v>29</v>
      </c>
      <c r="C50" s="31" t="s">
        <v>74</v>
      </c>
      <c r="D50" s="28" t="s">
        <v>13</v>
      </c>
      <c r="E50" s="30"/>
      <c r="F50" s="30"/>
      <c r="G50" s="30"/>
    </row>
    <row r="51" spans="2:7" ht="48" x14ac:dyDescent="0.2">
      <c r="B51" s="28">
        <v>30</v>
      </c>
      <c r="C51" s="31" t="s">
        <v>75</v>
      </c>
      <c r="D51" s="28" t="s">
        <v>13</v>
      </c>
      <c r="E51" s="30"/>
      <c r="F51" s="30"/>
      <c r="G51" s="30"/>
    </row>
    <row r="52" spans="2:7" ht="48" x14ac:dyDescent="0.2">
      <c r="B52" s="28">
        <v>31</v>
      </c>
      <c r="C52" s="31" t="s">
        <v>76</v>
      </c>
      <c r="D52" s="28" t="s">
        <v>13</v>
      </c>
      <c r="E52" s="30"/>
      <c r="F52" s="30"/>
      <c r="G52" s="30"/>
    </row>
    <row r="53" spans="2:7" ht="48" x14ac:dyDescent="0.2">
      <c r="B53" s="28">
        <v>32</v>
      </c>
      <c r="C53" s="31" t="s">
        <v>77</v>
      </c>
      <c r="D53" s="28" t="s">
        <v>13</v>
      </c>
      <c r="E53" s="30"/>
      <c r="F53" s="30"/>
      <c r="G53" s="30"/>
    </row>
    <row r="54" spans="2:7" ht="12" x14ac:dyDescent="0.2">
      <c r="B54" s="29" t="s">
        <v>78</v>
      </c>
      <c r="C54" s="29" t="s">
        <v>79</v>
      </c>
      <c r="D54" s="30"/>
      <c r="E54" s="30"/>
      <c r="F54" s="30"/>
      <c r="G54" s="30"/>
    </row>
    <row r="55" spans="2:7" ht="36" x14ac:dyDescent="0.2">
      <c r="B55" s="28">
        <v>33</v>
      </c>
      <c r="C55" s="31" t="s">
        <v>80</v>
      </c>
      <c r="D55" s="28" t="s">
        <v>13</v>
      </c>
      <c r="E55" s="30"/>
      <c r="F55" s="30"/>
      <c r="G55" s="30"/>
    </row>
    <row r="56" spans="2:7" ht="36" x14ac:dyDescent="0.2">
      <c r="B56" s="28">
        <v>34</v>
      </c>
      <c r="C56" s="31" t="s">
        <v>81</v>
      </c>
      <c r="D56" s="28" t="s">
        <v>13</v>
      </c>
      <c r="E56" s="30"/>
      <c r="F56" s="30"/>
      <c r="G56" s="30"/>
    </row>
    <row r="57" spans="2:7" ht="72" x14ac:dyDescent="0.2">
      <c r="B57" s="28">
        <v>35</v>
      </c>
      <c r="C57" s="31" t="s">
        <v>82</v>
      </c>
      <c r="D57" s="28" t="s">
        <v>13</v>
      </c>
      <c r="E57" s="30"/>
      <c r="F57" s="30"/>
      <c r="G57" s="30"/>
    </row>
    <row r="58" spans="2:7" ht="36" x14ac:dyDescent="0.2">
      <c r="B58" s="28">
        <v>36</v>
      </c>
      <c r="C58" s="31" t="s">
        <v>83</v>
      </c>
      <c r="D58" s="28" t="s">
        <v>13</v>
      </c>
      <c r="E58" s="30"/>
      <c r="F58" s="30"/>
      <c r="G58" s="30"/>
    </row>
    <row r="59" spans="2:7" ht="48" x14ac:dyDescent="0.2">
      <c r="B59" s="28">
        <v>37</v>
      </c>
      <c r="C59" s="31" t="s">
        <v>84</v>
      </c>
      <c r="D59" s="28" t="s">
        <v>13</v>
      </c>
      <c r="E59" s="30"/>
      <c r="F59" s="30"/>
      <c r="G59" s="30"/>
    </row>
    <row r="60" spans="2:7" ht="12" x14ac:dyDescent="0.2"/>
    <row r="61" spans="2:7" ht="12" x14ac:dyDescent="0.2"/>
    <row r="62" spans="2:7" ht="12" x14ac:dyDescent="0.2">
      <c r="B62" s="97" t="s">
        <v>85</v>
      </c>
      <c r="C62" s="98"/>
      <c r="D62" s="98"/>
      <c r="E62" s="98"/>
    </row>
    <row r="63" spans="2:7" ht="14.25" x14ac:dyDescent="0.2">
      <c r="B63" s="99"/>
      <c r="C63" s="99"/>
      <c r="D63" s="99"/>
      <c r="E63" s="99"/>
      <c r="F63" s="34"/>
      <c r="G63" s="34"/>
    </row>
    <row r="64" spans="2:7" ht="14.25" x14ac:dyDescent="0.2">
      <c r="B64" s="35"/>
      <c r="C64" s="36" t="s">
        <v>1</v>
      </c>
      <c r="D64" s="36" t="s">
        <v>86</v>
      </c>
      <c r="E64" s="36" t="s">
        <v>87</v>
      </c>
      <c r="F64" s="34"/>
      <c r="G64" s="34"/>
    </row>
    <row r="65" spans="2:5" ht="12" x14ac:dyDescent="0.2">
      <c r="B65" s="37">
        <v>1</v>
      </c>
      <c r="C65" s="38" t="s">
        <v>88</v>
      </c>
      <c r="D65" s="25">
        <f>SUM(D66:D70)</f>
        <v>11</v>
      </c>
      <c r="E65" s="25">
        <f>SUM(E66:E70)</f>
        <v>20</v>
      </c>
    </row>
    <row r="66" spans="2:5" ht="12" x14ac:dyDescent="0.2">
      <c r="B66" s="40" t="s">
        <v>89</v>
      </c>
      <c r="C66" s="38" t="s">
        <v>90</v>
      </c>
      <c r="D66" s="39">
        <v>1</v>
      </c>
      <c r="E66" s="39">
        <v>4</v>
      </c>
    </row>
    <row r="67" spans="2:5" ht="12" x14ac:dyDescent="0.2">
      <c r="B67" s="40" t="s">
        <v>91</v>
      </c>
      <c r="C67" s="38" t="s">
        <v>92</v>
      </c>
      <c r="D67" s="39">
        <v>3</v>
      </c>
      <c r="E67" s="39">
        <v>3</v>
      </c>
    </row>
    <row r="68" spans="2:5" ht="12" x14ac:dyDescent="0.2">
      <c r="B68" s="40" t="s">
        <v>93</v>
      </c>
      <c r="C68" s="38" t="s">
        <v>94</v>
      </c>
      <c r="D68" s="39">
        <v>0</v>
      </c>
      <c r="E68" s="39">
        <v>5</v>
      </c>
    </row>
    <row r="69" spans="2:5" ht="12" x14ac:dyDescent="0.2">
      <c r="B69" s="40" t="s">
        <v>95</v>
      </c>
      <c r="C69" s="38" t="s">
        <v>96</v>
      </c>
      <c r="D69" s="39">
        <v>6</v>
      </c>
      <c r="E69" s="39">
        <v>3</v>
      </c>
    </row>
    <row r="70" spans="2:5" ht="12" x14ac:dyDescent="0.2">
      <c r="B70" s="40" t="s">
        <v>97</v>
      </c>
      <c r="C70" s="38" t="s">
        <v>98</v>
      </c>
      <c r="D70" s="39">
        <v>1</v>
      </c>
      <c r="E70" s="39">
        <v>5</v>
      </c>
    </row>
    <row r="71" spans="2:5" ht="12" x14ac:dyDescent="0.2">
      <c r="B71" s="37">
        <v>2</v>
      </c>
      <c r="C71" s="38" t="s">
        <v>99</v>
      </c>
      <c r="D71" s="39">
        <v>0</v>
      </c>
      <c r="E71" s="39">
        <v>0</v>
      </c>
    </row>
    <row r="72" spans="2:5" ht="12" x14ac:dyDescent="0.2">
      <c r="B72" s="37">
        <v>3</v>
      </c>
      <c r="C72" s="38" t="s">
        <v>100</v>
      </c>
      <c r="D72" s="39">
        <v>0</v>
      </c>
      <c r="E72" s="39">
        <v>0</v>
      </c>
    </row>
    <row r="73" spans="2:5" ht="12" x14ac:dyDescent="0.2">
      <c r="B73" s="37">
        <v>4</v>
      </c>
      <c r="C73" s="38" t="s">
        <v>101</v>
      </c>
      <c r="D73" s="39">
        <v>0</v>
      </c>
      <c r="E73" s="39">
        <v>0</v>
      </c>
    </row>
    <row r="74" spans="2:5" ht="12" x14ac:dyDescent="0.2">
      <c r="B74" s="37">
        <v>5</v>
      </c>
      <c r="C74" s="38" t="s">
        <v>102</v>
      </c>
      <c r="D74" s="39">
        <v>0</v>
      </c>
      <c r="E74" s="39">
        <v>0</v>
      </c>
    </row>
    <row r="75" spans="2:5" ht="12" x14ac:dyDescent="0.2">
      <c r="B75" s="37">
        <v>6</v>
      </c>
      <c r="C75" s="38" t="s">
        <v>103</v>
      </c>
      <c r="D75" s="39"/>
      <c r="E75" s="39"/>
    </row>
    <row r="76" spans="2:5" ht="12" x14ac:dyDescent="0.2">
      <c r="B76" s="37">
        <v>7</v>
      </c>
      <c r="C76" s="38" t="s">
        <v>104</v>
      </c>
      <c r="D76" s="39"/>
      <c r="E76" s="39"/>
    </row>
    <row r="77" spans="2:5" ht="12" x14ac:dyDescent="0.2">
      <c r="B77" s="37">
        <v>8</v>
      </c>
      <c r="C77" s="38" t="s">
        <v>105</v>
      </c>
      <c r="D77" s="39"/>
      <c r="E77" s="39"/>
    </row>
    <row r="78" spans="2:5" ht="12" x14ac:dyDescent="0.2">
      <c r="B78" s="37">
        <v>9</v>
      </c>
      <c r="C78" s="38" t="s">
        <v>106</v>
      </c>
      <c r="D78" s="39"/>
      <c r="E78" s="39"/>
    </row>
    <row r="79" spans="2:5" ht="12" x14ac:dyDescent="0.2">
      <c r="B79" s="37">
        <v>10</v>
      </c>
      <c r="C79" s="38" t="s">
        <v>107</v>
      </c>
      <c r="D79" s="39"/>
      <c r="E79" s="39"/>
    </row>
    <row r="80" spans="2:5" ht="12" x14ac:dyDescent="0.2">
      <c r="B80" s="37">
        <v>11</v>
      </c>
      <c r="C80" s="38" t="s">
        <v>108</v>
      </c>
      <c r="D80" s="39"/>
      <c r="E80" s="39"/>
    </row>
    <row r="81" spans="2:5" ht="12" x14ac:dyDescent="0.2">
      <c r="B81" s="37">
        <v>12</v>
      </c>
      <c r="C81" s="38" t="s">
        <v>109</v>
      </c>
      <c r="D81" s="39"/>
      <c r="E81" s="39"/>
    </row>
    <row r="82" spans="2:5" ht="12" x14ac:dyDescent="0.2">
      <c r="B82" s="37">
        <v>13</v>
      </c>
      <c r="C82" s="38" t="s">
        <v>110</v>
      </c>
      <c r="D82" s="39"/>
      <c r="E82" s="39"/>
    </row>
    <row r="83" spans="2:5" ht="12" x14ac:dyDescent="0.2">
      <c r="B83" s="40" t="s">
        <v>49</v>
      </c>
      <c r="C83" s="38" t="s">
        <v>111</v>
      </c>
      <c r="D83" s="39"/>
      <c r="E83" s="39"/>
    </row>
    <row r="84" spans="2:5" ht="12" x14ac:dyDescent="0.2">
      <c r="B84" s="40" t="s">
        <v>51</v>
      </c>
      <c r="C84" s="38" t="s">
        <v>112</v>
      </c>
      <c r="D84" s="39"/>
      <c r="E84" s="39"/>
    </row>
    <row r="85" spans="2:5" ht="12" x14ac:dyDescent="0.2">
      <c r="B85" s="37">
        <v>14</v>
      </c>
      <c r="C85" s="39" t="s">
        <v>113</v>
      </c>
      <c r="D85" s="39">
        <v>0</v>
      </c>
      <c r="E85" s="39">
        <v>0</v>
      </c>
    </row>
    <row r="86" spans="2:5" ht="12" x14ac:dyDescent="0.2">
      <c r="B86" s="37">
        <v>15</v>
      </c>
      <c r="C86" s="39" t="s">
        <v>114</v>
      </c>
      <c r="D86" s="39">
        <v>1</v>
      </c>
      <c r="E86" s="39">
        <v>3</v>
      </c>
    </row>
    <row r="87" spans="2:5" ht="12" x14ac:dyDescent="0.2">
      <c r="B87" s="37">
        <v>16</v>
      </c>
      <c r="C87" s="39" t="s">
        <v>115</v>
      </c>
      <c r="D87" s="39"/>
      <c r="E87" s="39"/>
    </row>
    <row r="88" spans="2:5" ht="12" x14ac:dyDescent="0.2">
      <c r="B88" s="37">
        <v>17</v>
      </c>
      <c r="C88" s="39" t="s">
        <v>116</v>
      </c>
      <c r="D88" s="39">
        <v>3</v>
      </c>
      <c r="E88" s="39">
        <v>4</v>
      </c>
    </row>
    <row r="89" spans="2:5" ht="12" x14ac:dyDescent="0.2">
      <c r="B89" s="37">
        <v>18</v>
      </c>
      <c r="C89" s="39" t="s">
        <v>117</v>
      </c>
      <c r="D89" s="39"/>
      <c r="E89" s="39"/>
    </row>
    <row r="90" spans="2:5" ht="12" x14ac:dyDescent="0.2">
      <c r="B90" s="37">
        <v>19</v>
      </c>
      <c r="C90" s="39" t="s">
        <v>118</v>
      </c>
      <c r="D90" s="39">
        <v>0</v>
      </c>
      <c r="E90" s="39">
        <v>0</v>
      </c>
    </row>
    <row r="91" spans="2:5" ht="12" x14ac:dyDescent="0.2">
      <c r="B91" s="37">
        <v>20</v>
      </c>
      <c r="C91" s="39" t="s">
        <v>119</v>
      </c>
      <c r="D91" s="39">
        <v>0</v>
      </c>
      <c r="E91" s="39">
        <v>0</v>
      </c>
    </row>
    <row r="92" spans="2:5" ht="12" x14ac:dyDescent="0.2">
      <c r="B92" s="37">
        <v>21</v>
      </c>
      <c r="C92" s="39" t="s">
        <v>120</v>
      </c>
      <c r="D92" s="39">
        <v>0</v>
      </c>
      <c r="E92" s="39">
        <v>0</v>
      </c>
    </row>
    <row r="93" spans="2:5" ht="12" x14ac:dyDescent="0.2">
      <c r="B93" s="37">
        <v>22</v>
      </c>
      <c r="C93" s="39" t="s">
        <v>121</v>
      </c>
      <c r="D93" s="39">
        <v>0</v>
      </c>
      <c r="E93" s="39">
        <v>0</v>
      </c>
    </row>
    <row r="94" spans="2:5" ht="12" x14ac:dyDescent="0.2">
      <c r="B94" s="37">
        <v>23</v>
      </c>
      <c r="C94" s="39" t="s">
        <v>122</v>
      </c>
      <c r="D94" s="39">
        <v>0</v>
      </c>
      <c r="E94" s="39">
        <v>0</v>
      </c>
    </row>
    <row r="95" spans="2:5" ht="12" x14ac:dyDescent="0.2">
      <c r="B95" s="37">
        <v>24</v>
      </c>
      <c r="C95" s="39" t="s">
        <v>123</v>
      </c>
      <c r="D95" s="39">
        <v>0</v>
      </c>
      <c r="E95" s="39">
        <v>0</v>
      </c>
    </row>
    <row r="96" spans="2:5" ht="12" x14ac:dyDescent="0.2">
      <c r="B96" s="40" t="s">
        <v>124</v>
      </c>
      <c r="C96" s="39" t="s">
        <v>125</v>
      </c>
      <c r="D96" s="39">
        <v>0</v>
      </c>
      <c r="E96" s="39">
        <v>0</v>
      </c>
    </row>
    <row r="97" spans="2:5" ht="12" x14ac:dyDescent="0.2">
      <c r="B97" s="40" t="s">
        <v>126</v>
      </c>
      <c r="C97" s="39" t="s">
        <v>127</v>
      </c>
      <c r="D97" s="39">
        <v>0</v>
      </c>
      <c r="E97" s="39">
        <v>0</v>
      </c>
    </row>
    <row r="98" spans="2:5" ht="12" x14ac:dyDescent="0.2">
      <c r="B98" s="40" t="s">
        <v>128</v>
      </c>
      <c r="C98" s="39" t="s">
        <v>129</v>
      </c>
      <c r="D98" s="39">
        <v>0</v>
      </c>
      <c r="E98" s="39">
        <v>0</v>
      </c>
    </row>
    <row r="99" spans="2:5" ht="12" x14ac:dyDescent="0.2">
      <c r="B99" s="37">
        <v>25</v>
      </c>
      <c r="C99" s="39" t="s">
        <v>130</v>
      </c>
      <c r="D99" s="39">
        <v>0</v>
      </c>
      <c r="E99" s="39">
        <v>0</v>
      </c>
    </row>
    <row r="100" spans="2:5" ht="24" x14ac:dyDescent="0.2">
      <c r="B100" s="37">
        <v>26</v>
      </c>
      <c r="C100" s="41" t="s">
        <v>131</v>
      </c>
      <c r="D100" s="39">
        <v>0</v>
      </c>
      <c r="E100" s="39">
        <v>0</v>
      </c>
    </row>
    <row r="101" spans="2:5" ht="12" x14ac:dyDescent="0.2">
      <c r="B101" s="37">
        <v>27</v>
      </c>
      <c r="C101" s="39" t="s">
        <v>132</v>
      </c>
      <c r="D101" s="39">
        <v>0</v>
      </c>
      <c r="E101" s="39">
        <v>0</v>
      </c>
    </row>
    <row r="102" spans="2:5" ht="12" x14ac:dyDescent="0.2">
      <c r="B102" s="37">
        <v>28</v>
      </c>
      <c r="C102" s="39" t="s">
        <v>133</v>
      </c>
      <c r="D102" s="39">
        <v>0</v>
      </c>
      <c r="E102" s="39">
        <v>0</v>
      </c>
    </row>
    <row r="103" spans="2:5" ht="12" x14ac:dyDescent="0.2">
      <c r="B103" s="40" t="s">
        <v>134</v>
      </c>
      <c r="C103" s="38" t="s">
        <v>90</v>
      </c>
      <c r="D103" s="39">
        <v>0</v>
      </c>
      <c r="E103" s="39">
        <v>0</v>
      </c>
    </row>
    <row r="104" spans="2:5" ht="12" x14ac:dyDescent="0.2">
      <c r="B104" s="40" t="s">
        <v>135</v>
      </c>
      <c r="C104" s="38" t="s">
        <v>92</v>
      </c>
      <c r="D104" s="39">
        <v>0</v>
      </c>
      <c r="E104" s="39">
        <v>0</v>
      </c>
    </row>
    <row r="105" spans="2:5" ht="12" x14ac:dyDescent="0.2">
      <c r="B105" s="40" t="s">
        <v>136</v>
      </c>
      <c r="C105" s="38" t="s">
        <v>94</v>
      </c>
      <c r="D105" s="39">
        <v>0</v>
      </c>
      <c r="E105" s="39">
        <v>0</v>
      </c>
    </row>
    <row r="106" spans="2:5" ht="12" x14ac:dyDescent="0.2">
      <c r="B106" s="40" t="s">
        <v>137</v>
      </c>
      <c r="C106" s="38" t="s">
        <v>96</v>
      </c>
      <c r="D106" s="39">
        <v>0</v>
      </c>
      <c r="E106" s="39">
        <v>0</v>
      </c>
    </row>
    <row r="107" spans="2:5" ht="12" x14ac:dyDescent="0.2">
      <c r="B107" s="40" t="s">
        <v>138</v>
      </c>
      <c r="C107" s="38" t="s">
        <v>98</v>
      </c>
      <c r="D107" s="39">
        <v>0</v>
      </c>
      <c r="E107" s="39">
        <v>0</v>
      </c>
    </row>
    <row r="108" spans="2:5" ht="12" x14ac:dyDescent="0.2">
      <c r="B108" s="37">
        <v>29</v>
      </c>
      <c r="C108" s="39" t="s">
        <v>139</v>
      </c>
      <c r="D108" s="39">
        <v>0</v>
      </c>
      <c r="E108" s="39">
        <v>0</v>
      </c>
    </row>
    <row r="109" spans="2:5" ht="12" x14ac:dyDescent="0.2">
      <c r="B109" s="37">
        <v>30</v>
      </c>
      <c r="C109" s="39" t="s">
        <v>140</v>
      </c>
      <c r="D109" s="39">
        <v>0</v>
      </c>
      <c r="E109" s="39">
        <v>0</v>
      </c>
    </row>
    <row r="110" spans="2:5" ht="12" x14ac:dyDescent="0.2">
      <c r="B110" s="37">
        <v>31</v>
      </c>
      <c r="C110" s="39" t="s">
        <v>141</v>
      </c>
      <c r="D110" s="39">
        <v>0</v>
      </c>
      <c r="E110" s="39">
        <v>0</v>
      </c>
    </row>
    <row r="111" spans="2:5" ht="24" x14ac:dyDescent="0.2">
      <c r="B111" s="40" t="s">
        <v>142</v>
      </c>
      <c r="C111" s="41" t="s">
        <v>143</v>
      </c>
      <c r="D111" s="39">
        <v>0</v>
      </c>
      <c r="E111" s="39">
        <v>0</v>
      </c>
    </row>
    <row r="112" spans="2:5" ht="12" x14ac:dyDescent="0.2">
      <c r="B112" s="40" t="s">
        <v>144</v>
      </c>
      <c r="C112" s="39" t="s">
        <v>145</v>
      </c>
      <c r="D112" s="39">
        <v>0</v>
      </c>
      <c r="E112" s="39">
        <v>0</v>
      </c>
    </row>
    <row r="113" spans="2:5" ht="12" x14ac:dyDescent="0.2">
      <c r="B113" s="40" t="s">
        <v>146</v>
      </c>
      <c r="C113" s="39" t="s">
        <v>147</v>
      </c>
      <c r="D113" s="39">
        <v>0</v>
      </c>
      <c r="E113" s="39">
        <v>0</v>
      </c>
    </row>
    <row r="114" spans="2:5" ht="12" x14ac:dyDescent="0.2">
      <c r="B114" s="40" t="s">
        <v>148</v>
      </c>
      <c r="C114" s="39" t="s">
        <v>149</v>
      </c>
      <c r="D114" s="39">
        <v>0</v>
      </c>
      <c r="E114" s="39">
        <v>0</v>
      </c>
    </row>
    <row r="115" spans="2:5" ht="48" x14ac:dyDescent="0.2">
      <c r="B115" s="37">
        <v>32</v>
      </c>
      <c r="C115" s="41" t="s">
        <v>150</v>
      </c>
      <c r="D115" s="39">
        <v>7</v>
      </c>
      <c r="E115" s="39">
        <v>9</v>
      </c>
    </row>
    <row r="116" spans="2:5" ht="12" x14ac:dyDescent="0.2">
      <c r="B116" s="37">
        <v>33</v>
      </c>
      <c r="C116" s="39" t="s">
        <v>151</v>
      </c>
      <c r="D116" s="39">
        <v>0</v>
      </c>
      <c r="E116" s="39">
        <v>2</v>
      </c>
    </row>
    <row r="117" spans="2:5" ht="12" x14ac:dyDescent="0.2">
      <c r="B117" s="37">
        <v>34</v>
      </c>
      <c r="C117" s="39" t="s">
        <v>152</v>
      </c>
      <c r="D117" s="39">
        <v>1</v>
      </c>
      <c r="E117" s="39">
        <v>2</v>
      </c>
    </row>
    <row r="118" spans="2:5" ht="12" x14ac:dyDescent="0.2">
      <c r="B118" s="37" t="s">
        <v>153</v>
      </c>
      <c r="C118" s="38" t="s">
        <v>90</v>
      </c>
      <c r="D118" s="39">
        <v>0</v>
      </c>
      <c r="E118" s="39">
        <v>1</v>
      </c>
    </row>
    <row r="119" spans="2:5" ht="12" x14ac:dyDescent="0.2">
      <c r="B119" s="37" t="s">
        <v>154</v>
      </c>
      <c r="C119" s="38" t="s">
        <v>92</v>
      </c>
      <c r="D119" s="39">
        <v>1</v>
      </c>
      <c r="E119" s="39">
        <v>1</v>
      </c>
    </row>
    <row r="120" spans="2:5" ht="12" x14ac:dyDescent="0.2">
      <c r="B120" s="37" t="s">
        <v>155</v>
      </c>
      <c r="C120" s="38" t="s">
        <v>94</v>
      </c>
      <c r="D120" s="39">
        <v>0</v>
      </c>
      <c r="E120" s="39">
        <v>0</v>
      </c>
    </row>
    <row r="121" spans="2:5" ht="12" x14ac:dyDescent="0.2">
      <c r="B121" s="37" t="s">
        <v>156</v>
      </c>
      <c r="C121" s="38" t="s">
        <v>96</v>
      </c>
      <c r="D121" s="39">
        <v>0</v>
      </c>
      <c r="E121" s="39">
        <v>0</v>
      </c>
    </row>
    <row r="122" spans="2:5" ht="12" x14ac:dyDescent="0.2">
      <c r="B122" s="37" t="s">
        <v>157</v>
      </c>
      <c r="C122" s="38" t="s">
        <v>98</v>
      </c>
      <c r="D122" s="39">
        <v>0</v>
      </c>
      <c r="E122" s="39">
        <v>0</v>
      </c>
    </row>
    <row r="123" spans="2:5" ht="24" x14ac:dyDescent="0.2">
      <c r="B123" s="37">
        <v>35</v>
      </c>
      <c r="C123" s="41" t="s">
        <v>158</v>
      </c>
      <c r="D123" s="39">
        <v>0</v>
      </c>
      <c r="E123" s="39">
        <v>0</v>
      </c>
    </row>
    <row r="124" spans="2:5" ht="24" x14ac:dyDescent="0.2">
      <c r="B124" s="37">
        <v>36</v>
      </c>
      <c r="C124" s="41" t="s">
        <v>159</v>
      </c>
      <c r="D124" s="39">
        <v>0</v>
      </c>
      <c r="E124" s="39">
        <v>0</v>
      </c>
    </row>
    <row r="125" spans="2:5" ht="12" x14ac:dyDescent="0.2">
      <c r="B125" s="37" t="s">
        <v>160</v>
      </c>
      <c r="C125" s="38" t="s">
        <v>90</v>
      </c>
      <c r="D125" s="39">
        <v>0</v>
      </c>
      <c r="E125" s="39">
        <v>0</v>
      </c>
    </row>
    <row r="126" spans="2:5" ht="12" x14ac:dyDescent="0.2">
      <c r="B126" s="37" t="s">
        <v>161</v>
      </c>
      <c r="C126" s="38" t="s">
        <v>92</v>
      </c>
      <c r="D126" s="39">
        <v>0</v>
      </c>
      <c r="E126" s="39">
        <v>0</v>
      </c>
    </row>
    <row r="127" spans="2:5" ht="12" x14ac:dyDescent="0.2">
      <c r="B127" s="37" t="s">
        <v>162</v>
      </c>
      <c r="C127" s="38" t="s">
        <v>94</v>
      </c>
      <c r="D127" s="39">
        <v>0</v>
      </c>
      <c r="E127" s="39">
        <v>0</v>
      </c>
    </row>
    <row r="128" spans="2:5" ht="12" x14ac:dyDescent="0.2">
      <c r="B128" s="37" t="s">
        <v>163</v>
      </c>
      <c r="C128" s="38" t="s">
        <v>96</v>
      </c>
      <c r="D128" s="39">
        <v>0</v>
      </c>
      <c r="E128" s="39">
        <v>0</v>
      </c>
    </row>
    <row r="129" spans="2:5" ht="12" x14ac:dyDescent="0.2">
      <c r="B129" s="37" t="s">
        <v>164</v>
      </c>
      <c r="C129" s="38" t="s">
        <v>98</v>
      </c>
      <c r="D129" s="39">
        <v>0</v>
      </c>
      <c r="E129" s="39">
        <v>0</v>
      </c>
    </row>
    <row r="130" spans="2:5" ht="12" x14ac:dyDescent="0.2">
      <c r="B130" s="37">
        <v>37</v>
      </c>
      <c r="C130" s="39" t="s">
        <v>165</v>
      </c>
      <c r="D130" s="39">
        <v>0</v>
      </c>
      <c r="E130" s="39">
        <v>0</v>
      </c>
    </row>
    <row r="131" spans="2:5" ht="12" x14ac:dyDescent="0.2">
      <c r="B131" s="37" t="s">
        <v>166</v>
      </c>
      <c r="C131" s="39" t="s">
        <v>167</v>
      </c>
      <c r="D131" s="39">
        <v>0</v>
      </c>
      <c r="E131" s="39">
        <v>0</v>
      </c>
    </row>
    <row r="132" spans="2:5" ht="12" x14ac:dyDescent="0.2">
      <c r="B132" s="37" t="s">
        <v>168</v>
      </c>
      <c r="C132" s="39" t="s">
        <v>169</v>
      </c>
      <c r="D132" s="39">
        <v>0</v>
      </c>
      <c r="E132" s="39">
        <v>0</v>
      </c>
    </row>
    <row r="133" spans="2:5" ht="12" x14ac:dyDescent="0.2"/>
    <row r="134" spans="2:5" ht="12" x14ac:dyDescent="0.2"/>
    <row r="135" spans="2:5" ht="12" x14ac:dyDescent="0.2"/>
    <row r="136" spans="2:5" ht="12" x14ac:dyDescent="0.2"/>
    <row r="137" spans="2:5" ht="12" x14ac:dyDescent="0.2"/>
    <row r="138" spans="2:5" ht="12" x14ac:dyDescent="0.2"/>
    <row r="139" spans="2:5" ht="12" x14ac:dyDescent="0.2"/>
    <row r="140" spans="2:5" ht="12" x14ac:dyDescent="0.2"/>
    <row r="141" spans="2:5" ht="12" x14ac:dyDescent="0.2"/>
    <row r="142" spans="2:5" ht="12" x14ac:dyDescent="0.2"/>
    <row r="143" spans="2:5" ht="12" x14ac:dyDescent="0.2"/>
    <row r="144" spans="2:5" ht="12" x14ac:dyDescent="0.2"/>
    <row r="145" ht="12" x14ac:dyDescent="0.2"/>
    <row r="146" ht="12" x14ac:dyDescent="0.2"/>
    <row r="147" ht="12" x14ac:dyDescent="0.2"/>
    <row r="148" ht="12" x14ac:dyDescent="0.2"/>
    <row r="149" ht="12" x14ac:dyDescent="0.2"/>
    <row r="150" ht="12" x14ac:dyDescent="0.2"/>
    <row r="151" ht="12" x14ac:dyDescent="0.2"/>
    <row r="152" ht="12" x14ac:dyDescent="0.2"/>
    <row r="153" ht="12" x14ac:dyDescent="0.2"/>
    <row r="154" ht="12" x14ac:dyDescent="0.2"/>
    <row r="155" ht="12" x14ac:dyDescent="0.2"/>
    <row r="156" ht="12" x14ac:dyDescent="0.2"/>
    <row r="157" ht="12" x14ac:dyDescent="0.2"/>
    <row r="158" ht="12" x14ac:dyDescent="0.2"/>
    <row r="159" ht="12" x14ac:dyDescent="0.2"/>
    <row r="160" ht="12" x14ac:dyDescent="0.2"/>
    <row r="161" ht="12" x14ac:dyDescent="0.2"/>
    <row r="162" ht="12" x14ac:dyDescent="0.2"/>
    <row r="163" ht="12" x14ac:dyDescent="0.2"/>
    <row r="164" ht="12" x14ac:dyDescent="0.2"/>
    <row r="165" ht="12" x14ac:dyDescent="0.2"/>
    <row r="166" ht="12" x14ac:dyDescent="0.2"/>
    <row r="167" ht="12" x14ac:dyDescent="0.2"/>
    <row r="168" ht="12" x14ac:dyDescent="0.2"/>
    <row r="169" ht="12" x14ac:dyDescent="0.2"/>
    <row r="170" ht="12" x14ac:dyDescent="0.2"/>
    <row r="171" ht="12" x14ac:dyDescent="0.2"/>
    <row r="172" ht="12" x14ac:dyDescent="0.2"/>
    <row r="173" ht="12" x14ac:dyDescent="0.2"/>
    <row r="174" ht="12" x14ac:dyDescent="0.2"/>
    <row r="175" ht="12" x14ac:dyDescent="0.2"/>
    <row r="176" ht="12" x14ac:dyDescent="0.2"/>
    <row r="177" ht="12" x14ac:dyDescent="0.2"/>
    <row r="178" ht="12" x14ac:dyDescent="0.2"/>
    <row r="179" ht="12" x14ac:dyDescent="0.2"/>
    <row r="180" ht="12" x14ac:dyDescent="0.2"/>
    <row r="181" ht="12" x14ac:dyDescent="0.2"/>
    <row r="182" ht="12" x14ac:dyDescent="0.2"/>
    <row r="183" ht="12" x14ac:dyDescent="0.2"/>
    <row r="184" ht="12" x14ac:dyDescent="0.2"/>
    <row r="185" ht="12" x14ac:dyDescent="0.2"/>
    <row r="186" ht="12" x14ac:dyDescent="0.2"/>
    <row r="187" ht="12" x14ac:dyDescent="0.2"/>
    <row r="188" ht="12" x14ac:dyDescent="0.2"/>
    <row r="189" ht="12" x14ac:dyDescent="0.2"/>
    <row r="190" ht="12" x14ac:dyDescent="0.2"/>
    <row r="191" ht="12" x14ac:dyDescent="0.2"/>
    <row r="192" ht="12" x14ac:dyDescent="0.2"/>
    <row r="193" ht="12" x14ac:dyDescent="0.2"/>
    <row r="194" ht="12" x14ac:dyDescent="0.2"/>
    <row r="195" ht="12" x14ac:dyDescent="0.2"/>
    <row r="196" ht="12" x14ac:dyDescent="0.2"/>
    <row r="197" ht="12" x14ac:dyDescent="0.2"/>
    <row r="198" ht="12" x14ac:dyDescent="0.2"/>
    <row r="199" ht="12" x14ac:dyDescent="0.2"/>
    <row r="200" ht="12" x14ac:dyDescent="0.2"/>
    <row r="201" ht="12" x14ac:dyDescent="0.2"/>
    <row r="202" ht="12" x14ac:dyDescent="0.2"/>
    <row r="203" ht="12" x14ac:dyDescent="0.2"/>
    <row r="204" ht="12" x14ac:dyDescent="0.2"/>
    <row r="205" ht="12" x14ac:dyDescent="0.2"/>
    <row r="206" ht="12" x14ac:dyDescent="0.2"/>
    <row r="207" ht="12" x14ac:dyDescent="0.2"/>
    <row r="208" ht="12" x14ac:dyDescent="0.2"/>
    <row r="209" ht="12" x14ac:dyDescent="0.2"/>
    <row r="210" ht="12" x14ac:dyDescent="0.2"/>
    <row r="211" ht="12" x14ac:dyDescent="0.2"/>
    <row r="212" ht="12" x14ac:dyDescent="0.2"/>
    <row r="213" ht="12" x14ac:dyDescent="0.2"/>
    <row r="214" ht="12" x14ac:dyDescent="0.2"/>
    <row r="215" ht="12" x14ac:dyDescent="0.2"/>
    <row r="216" ht="12" x14ac:dyDescent="0.2"/>
    <row r="217" ht="12" x14ac:dyDescent="0.2"/>
    <row r="218" ht="12" x14ac:dyDescent="0.2"/>
    <row r="219" ht="12" x14ac:dyDescent="0.2"/>
    <row r="220" ht="12" x14ac:dyDescent="0.2"/>
    <row r="221" ht="12" x14ac:dyDescent="0.2"/>
    <row r="222" ht="12" x14ac:dyDescent="0.2"/>
    <row r="223" ht="12" x14ac:dyDescent="0.2"/>
    <row r="224" ht="12" x14ac:dyDescent="0.2"/>
    <row r="225" ht="12" x14ac:dyDescent="0.2"/>
    <row r="226" ht="12" x14ac:dyDescent="0.2"/>
    <row r="227" ht="12" x14ac:dyDescent="0.2"/>
    <row r="228" ht="12" x14ac:dyDescent="0.2"/>
    <row r="229" ht="12" x14ac:dyDescent="0.2"/>
    <row r="230" ht="12" x14ac:dyDescent="0.2"/>
    <row r="231" ht="12" x14ac:dyDescent="0.2"/>
    <row r="232" ht="12" x14ac:dyDescent="0.2"/>
    <row r="233" ht="12" x14ac:dyDescent="0.2"/>
    <row r="234" ht="12" x14ac:dyDescent="0.2"/>
    <row r="235" ht="12" x14ac:dyDescent="0.2"/>
    <row r="236" ht="12" x14ac:dyDescent="0.2"/>
    <row r="237" ht="12" x14ac:dyDescent="0.2"/>
    <row r="238" ht="12" x14ac:dyDescent="0.2"/>
    <row r="239" ht="12" x14ac:dyDescent="0.2"/>
    <row r="240" ht="12" x14ac:dyDescent="0.2"/>
    <row r="241" ht="12" x14ac:dyDescent="0.2"/>
    <row r="242" ht="12" x14ac:dyDescent="0.2"/>
    <row r="243" ht="12" x14ac:dyDescent="0.2"/>
    <row r="244" ht="12" x14ac:dyDescent="0.2"/>
    <row r="245" ht="12" x14ac:dyDescent="0.2"/>
    <row r="246" ht="12" x14ac:dyDescent="0.2"/>
    <row r="247" ht="12" x14ac:dyDescent="0.2"/>
    <row r="248" ht="12" x14ac:dyDescent="0.2"/>
    <row r="249" ht="12" x14ac:dyDescent="0.2"/>
    <row r="250" ht="12" x14ac:dyDescent="0.2"/>
    <row r="251" ht="12" x14ac:dyDescent="0.2"/>
    <row r="252" ht="12" x14ac:dyDescent="0.2"/>
    <row r="253" ht="12" x14ac:dyDescent="0.2"/>
    <row r="254" ht="12" x14ac:dyDescent="0.2"/>
    <row r="255" ht="12" x14ac:dyDescent="0.2"/>
    <row r="256" ht="12" x14ac:dyDescent="0.2"/>
    <row r="257" ht="12" x14ac:dyDescent="0.2"/>
    <row r="258" ht="12" x14ac:dyDescent="0.2"/>
    <row r="259" ht="12" x14ac:dyDescent="0.2"/>
    <row r="260" ht="12" x14ac:dyDescent="0.2"/>
    <row r="261" ht="12" x14ac:dyDescent="0.2"/>
    <row r="262" ht="12" x14ac:dyDescent="0.2"/>
    <row r="263" ht="12" x14ac:dyDescent="0.2"/>
    <row r="264" ht="12" x14ac:dyDescent="0.2"/>
    <row r="265" ht="12" x14ac:dyDescent="0.2"/>
    <row r="266" ht="12" x14ac:dyDescent="0.2"/>
    <row r="267" ht="12" x14ac:dyDescent="0.2"/>
    <row r="268" ht="12" x14ac:dyDescent="0.2"/>
    <row r="269" ht="12" x14ac:dyDescent="0.2"/>
    <row r="270" ht="12" x14ac:dyDescent="0.2"/>
    <row r="271" ht="12" x14ac:dyDescent="0.2"/>
    <row r="272" ht="12" x14ac:dyDescent="0.2"/>
    <row r="273" ht="12" x14ac:dyDescent="0.2"/>
    <row r="274" ht="12" x14ac:dyDescent="0.2"/>
    <row r="275" ht="12" x14ac:dyDescent="0.2"/>
    <row r="276" ht="12" x14ac:dyDescent="0.2"/>
    <row r="277" ht="12" x14ac:dyDescent="0.2"/>
    <row r="278" ht="12" x14ac:dyDescent="0.2"/>
    <row r="279" ht="12" x14ac:dyDescent="0.2"/>
    <row r="280" ht="12" x14ac:dyDescent="0.2"/>
    <row r="281" ht="12" x14ac:dyDescent="0.2"/>
    <row r="282" ht="12" x14ac:dyDescent="0.2"/>
    <row r="283" ht="12" x14ac:dyDescent="0.2"/>
    <row r="284" ht="12" x14ac:dyDescent="0.2"/>
    <row r="285" ht="12" x14ac:dyDescent="0.2"/>
    <row r="286" ht="12" x14ac:dyDescent="0.2"/>
    <row r="287" ht="12" x14ac:dyDescent="0.2"/>
    <row r="288" ht="12" x14ac:dyDescent="0.2"/>
    <row r="289" ht="12" x14ac:dyDescent="0.2"/>
    <row r="290" ht="12" x14ac:dyDescent="0.2"/>
    <row r="291" ht="12" x14ac:dyDescent="0.2"/>
    <row r="292" ht="12" x14ac:dyDescent="0.2"/>
    <row r="293" ht="12" x14ac:dyDescent="0.2"/>
    <row r="294" ht="12" x14ac:dyDescent="0.2"/>
    <row r="295" ht="12" x14ac:dyDescent="0.2"/>
    <row r="296" ht="12" x14ac:dyDescent="0.2"/>
    <row r="297" ht="12" x14ac:dyDescent="0.2"/>
    <row r="298" ht="12" x14ac:dyDescent="0.2"/>
    <row r="299" ht="12" x14ac:dyDescent="0.2"/>
    <row r="300" ht="12" x14ac:dyDescent="0.2"/>
    <row r="301" ht="12" x14ac:dyDescent="0.2"/>
    <row r="302" ht="12" x14ac:dyDescent="0.2"/>
    <row r="303" ht="12" x14ac:dyDescent="0.2"/>
    <row r="304" ht="12" x14ac:dyDescent="0.2"/>
    <row r="305" ht="12" x14ac:dyDescent="0.2"/>
    <row r="306" ht="12" x14ac:dyDescent="0.2"/>
    <row r="307" ht="12" x14ac:dyDescent="0.2"/>
    <row r="308" ht="12" x14ac:dyDescent="0.2"/>
    <row r="309" ht="12" x14ac:dyDescent="0.2"/>
    <row r="310" ht="12" x14ac:dyDescent="0.2"/>
    <row r="311" ht="12" x14ac:dyDescent="0.2"/>
    <row r="312" ht="12" x14ac:dyDescent="0.2"/>
    <row r="313" ht="12" x14ac:dyDescent="0.2"/>
    <row r="314" ht="12" x14ac:dyDescent="0.2"/>
    <row r="315" ht="12" x14ac:dyDescent="0.2"/>
    <row r="316" ht="12" x14ac:dyDescent="0.2"/>
    <row r="317" ht="12" x14ac:dyDescent="0.2"/>
    <row r="318" ht="12" x14ac:dyDescent="0.2"/>
    <row r="319" ht="12" x14ac:dyDescent="0.2"/>
    <row r="320" ht="12" x14ac:dyDescent="0.2"/>
    <row r="321" ht="12" x14ac:dyDescent="0.2"/>
    <row r="322" ht="12" x14ac:dyDescent="0.2"/>
    <row r="323" ht="12" x14ac:dyDescent="0.2"/>
    <row r="324" ht="12" x14ac:dyDescent="0.2"/>
    <row r="325" ht="12" x14ac:dyDescent="0.2"/>
    <row r="326" ht="12" x14ac:dyDescent="0.2"/>
    <row r="327" ht="12" x14ac:dyDescent="0.2"/>
    <row r="328" ht="12" x14ac:dyDescent="0.2"/>
    <row r="329" ht="12" x14ac:dyDescent="0.2"/>
    <row r="330" ht="12" x14ac:dyDescent="0.2"/>
    <row r="331" ht="12" x14ac:dyDescent="0.2"/>
    <row r="332" ht="12" x14ac:dyDescent="0.2"/>
    <row r="333" ht="12" x14ac:dyDescent="0.2"/>
    <row r="334" ht="12" x14ac:dyDescent="0.2"/>
    <row r="335" ht="12" x14ac:dyDescent="0.2"/>
    <row r="336" ht="12" x14ac:dyDescent="0.2"/>
    <row r="337" ht="12" x14ac:dyDescent="0.2"/>
    <row r="338" ht="12" x14ac:dyDescent="0.2"/>
    <row r="339" ht="12" x14ac:dyDescent="0.2"/>
    <row r="340" ht="12" x14ac:dyDescent="0.2"/>
    <row r="341" ht="12" x14ac:dyDescent="0.2"/>
    <row r="342" ht="12" x14ac:dyDescent="0.2"/>
    <row r="343" ht="12" x14ac:dyDescent="0.2"/>
    <row r="344" ht="12" x14ac:dyDescent="0.2"/>
    <row r="345" ht="12" x14ac:dyDescent="0.2"/>
    <row r="346" ht="12" x14ac:dyDescent="0.2"/>
    <row r="347" ht="12" x14ac:dyDescent="0.2"/>
    <row r="348" ht="12" x14ac:dyDescent="0.2"/>
    <row r="349" ht="12" x14ac:dyDescent="0.2"/>
    <row r="350" ht="12" x14ac:dyDescent="0.2"/>
    <row r="351" ht="12" x14ac:dyDescent="0.2"/>
    <row r="352" ht="12" x14ac:dyDescent="0.2"/>
    <row r="353" ht="12" x14ac:dyDescent="0.2"/>
    <row r="354" ht="12" x14ac:dyDescent="0.2"/>
    <row r="355" ht="12" x14ac:dyDescent="0.2"/>
    <row r="356" ht="12" x14ac:dyDescent="0.2"/>
    <row r="357" ht="12" x14ac:dyDescent="0.2"/>
    <row r="358" ht="12" x14ac:dyDescent="0.2"/>
    <row r="359" ht="12" x14ac:dyDescent="0.2"/>
    <row r="360" ht="12" x14ac:dyDescent="0.2"/>
    <row r="361" ht="12" x14ac:dyDescent="0.2"/>
    <row r="362" ht="12" x14ac:dyDescent="0.2"/>
    <row r="363" ht="12" x14ac:dyDescent="0.2"/>
    <row r="364" ht="12" x14ac:dyDescent="0.2"/>
    <row r="365" ht="12" x14ac:dyDescent="0.2"/>
    <row r="366" ht="12" x14ac:dyDescent="0.2"/>
    <row r="367" ht="12" x14ac:dyDescent="0.2"/>
    <row r="368" ht="12" x14ac:dyDescent="0.2"/>
    <row r="369" ht="12" x14ac:dyDescent="0.2"/>
    <row r="370" ht="12" x14ac:dyDescent="0.2"/>
    <row r="371" ht="12" x14ac:dyDescent="0.2"/>
    <row r="372" ht="12" x14ac:dyDescent="0.2"/>
    <row r="373" ht="12" x14ac:dyDescent="0.2"/>
    <row r="374" ht="12" x14ac:dyDescent="0.2"/>
    <row r="375" ht="12" x14ac:dyDescent="0.2"/>
    <row r="376" ht="12" x14ac:dyDescent="0.2"/>
    <row r="377" ht="12" x14ac:dyDescent="0.2"/>
    <row r="378" ht="12" x14ac:dyDescent="0.2"/>
    <row r="379" ht="12" x14ac:dyDescent="0.2"/>
    <row r="380" ht="12" x14ac:dyDescent="0.2"/>
    <row r="381" ht="12" x14ac:dyDescent="0.2"/>
    <row r="382" ht="12" x14ac:dyDescent="0.2"/>
    <row r="383" ht="12" x14ac:dyDescent="0.2"/>
    <row r="384" ht="12" x14ac:dyDescent="0.2"/>
    <row r="385" ht="12" x14ac:dyDescent="0.2"/>
    <row r="386" ht="12" x14ac:dyDescent="0.2"/>
    <row r="387" ht="12" x14ac:dyDescent="0.2"/>
    <row r="388" ht="12" x14ac:dyDescent="0.2"/>
    <row r="389" ht="12" x14ac:dyDescent="0.2"/>
    <row r="390" ht="12" x14ac:dyDescent="0.2"/>
    <row r="391" ht="12" x14ac:dyDescent="0.2"/>
    <row r="392" ht="12" x14ac:dyDescent="0.2"/>
    <row r="393" ht="12" x14ac:dyDescent="0.2"/>
    <row r="394" ht="12" x14ac:dyDescent="0.2"/>
    <row r="395" ht="12" x14ac:dyDescent="0.2"/>
    <row r="396" ht="12" x14ac:dyDescent="0.2"/>
    <row r="397" ht="12" x14ac:dyDescent="0.2"/>
    <row r="398" ht="12" x14ac:dyDescent="0.2"/>
    <row r="399" ht="12" x14ac:dyDescent="0.2"/>
    <row r="400" ht="12" x14ac:dyDescent="0.2"/>
    <row r="401" ht="12" x14ac:dyDescent="0.2"/>
    <row r="402" ht="12" x14ac:dyDescent="0.2"/>
    <row r="403" ht="12" x14ac:dyDescent="0.2"/>
    <row r="404" ht="12" x14ac:dyDescent="0.2"/>
    <row r="405" ht="12" x14ac:dyDescent="0.2"/>
    <row r="406" ht="12" x14ac:dyDescent="0.2"/>
    <row r="407" ht="12" x14ac:dyDescent="0.2"/>
    <row r="408" ht="12" x14ac:dyDescent="0.2"/>
    <row r="409" ht="12" x14ac:dyDescent="0.2"/>
    <row r="410" ht="12" x14ac:dyDescent="0.2"/>
    <row r="411" ht="12" x14ac:dyDescent="0.2"/>
    <row r="412" ht="12" x14ac:dyDescent="0.2"/>
    <row r="413" ht="12" x14ac:dyDescent="0.2"/>
    <row r="414" ht="12" x14ac:dyDescent="0.2"/>
    <row r="415" ht="12" x14ac:dyDescent="0.2"/>
    <row r="416" ht="12" x14ac:dyDescent="0.2"/>
    <row r="417" ht="12" x14ac:dyDescent="0.2"/>
    <row r="418" ht="12" x14ac:dyDescent="0.2"/>
    <row r="419" ht="12" x14ac:dyDescent="0.2"/>
    <row r="420" ht="12" x14ac:dyDescent="0.2"/>
    <row r="421" ht="12" x14ac:dyDescent="0.2"/>
    <row r="422" ht="12" x14ac:dyDescent="0.2"/>
    <row r="423" ht="12" x14ac:dyDescent="0.2"/>
    <row r="424" ht="12" x14ac:dyDescent="0.2"/>
    <row r="425" ht="12" x14ac:dyDescent="0.2"/>
    <row r="426" ht="12" x14ac:dyDescent="0.2"/>
    <row r="427" ht="12" x14ac:dyDescent="0.2"/>
    <row r="428" ht="12" x14ac:dyDescent="0.2"/>
    <row r="429" ht="12" x14ac:dyDescent="0.2"/>
    <row r="430" ht="12" x14ac:dyDescent="0.2"/>
    <row r="431" ht="12" x14ac:dyDescent="0.2"/>
    <row r="432" ht="12" x14ac:dyDescent="0.2"/>
    <row r="433" ht="12" x14ac:dyDescent="0.2"/>
    <row r="434" ht="12" x14ac:dyDescent="0.2"/>
    <row r="435" ht="12" x14ac:dyDescent="0.2"/>
    <row r="436" ht="12" x14ac:dyDescent="0.2"/>
    <row r="437" ht="12" x14ac:dyDescent="0.2"/>
    <row r="438" ht="12" x14ac:dyDescent="0.2"/>
    <row r="439" ht="12" x14ac:dyDescent="0.2"/>
    <row r="440" ht="12" x14ac:dyDescent="0.2"/>
    <row r="441" ht="12" x14ac:dyDescent="0.2"/>
    <row r="442" ht="12" x14ac:dyDescent="0.2"/>
    <row r="443" ht="12" x14ac:dyDescent="0.2"/>
    <row r="444" ht="12" x14ac:dyDescent="0.2"/>
    <row r="445" ht="12" x14ac:dyDescent="0.2"/>
    <row r="446" ht="12" x14ac:dyDescent="0.2"/>
    <row r="447" ht="12" x14ac:dyDescent="0.2"/>
    <row r="448" ht="12" x14ac:dyDescent="0.2"/>
    <row r="449" ht="12" x14ac:dyDescent="0.2"/>
    <row r="450" ht="12" x14ac:dyDescent="0.2"/>
    <row r="451" ht="12" x14ac:dyDescent="0.2"/>
    <row r="452" ht="12" x14ac:dyDescent="0.2"/>
    <row r="453" ht="12" x14ac:dyDescent="0.2"/>
    <row r="454" ht="12" x14ac:dyDescent="0.2"/>
    <row r="455" ht="12" x14ac:dyDescent="0.2"/>
    <row r="456" ht="12" x14ac:dyDescent="0.2"/>
    <row r="457" ht="12" x14ac:dyDescent="0.2"/>
    <row r="458" ht="12" x14ac:dyDescent="0.2"/>
    <row r="459" ht="12" x14ac:dyDescent="0.2"/>
    <row r="460" ht="12" x14ac:dyDescent="0.2"/>
    <row r="461" ht="12" x14ac:dyDescent="0.2"/>
    <row r="462" ht="12" x14ac:dyDescent="0.2"/>
    <row r="463" ht="12" x14ac:dyDescent="0.2"/>
    <row r="464" ht="12" x14ac:dyDescent="0.2"/>
    <row r="465" ht="12" x14ac:dyDescent="0.2"/>
    <row r="466" ht="12" x14ac:dyDescent="0.2"/>
    <row r="467" ht="12" x14ac:dyDescent="0.2"/>
    <row r="468" ht="12" x14ac:dyDescent="0.2"/>
    <row r="469" ht="12" x14ac:dyDescent="0.2"/>
    <row r="470" ht="12" x14ac:dyDescent="0.2"/>
    <row r="471" ht="12" x14ac:dyDescent="0.2"/>
    <row r="472" ht="12" x14ac:dyDescent="0.2"/>
    <row r="473" ht="12" x14ac:dyDescent="0.2"/>
    <row r="474" ht="12" x14ac:dyDescent="0.2"/>
    <row r="475" ht="12" x14ac:dyDescent="0.2"/>
    <row r="476" ht="12" x14ac:dyDescent="0.2"/>
    <row r="477" ht="12" x14ac:dyDescent="0.2"/>
    <row r="478" ht="12" x14ac:dyDescent="0.2"/>
    <row r="479" ht="12" x14ac:dyDescent="0.2"/>
    <row r="480" ht="12" x14ac:dyDescent="0.2"/>
    <row r="481" ht="12" x14ac:dyDescent="0.2"/>
    <row r="482" ht="12" x14ac:dyDescent="0.2"/>
    <row r="483" ht="12" x14ac:dyDescent="0.2"/>
    <row r="484" ht="12" x14ac:dyDescent="0.2"/>
    <row r="485" ht="12" x14ac:dyDescent="0.2"/>
    <row r="486" ht="12" x14ac:dyDescent="0.2"/>
    <row r="487" ht="12" x14ac:dyDescent="0.2"/>
    <row r="488" ht="12" x14ac:dyDescent="0.2"/>
    <row r="489" ht="12" x14ac:dyDescent="0.2"/>
    <row r="490" ht="12" x14ac:dyDescent="0.2"/>
    <row r="491" ht="12" x14ac:dyDescent="0.2"/>
    <row r="492" ht="12" x14ac:dyDescent="0.2"/>
    <row r="493" ht="12" x14ac:dyDescent="0.2"/>
    <row r="494" ht="12" x14ac:dyDescent="0.2"/>
    <row r="495" ht="12" x14ac:dyDescent="0.2"/>
    <row r="496" ht="12" x14ac:dyDescent="0.2"/>
    <row r="497" ht="12" x14ac:dyDescent="0.2"/>
    <row r="498" ht="12" x14ac:dyDescent="0.2"/>
    <row r="499" ht="12" x14ac:dyDescent="0.2"/>
    <row r="500" ht="12" x14ac:dyDescent="0.2"/>
    <row r="501" ht="12" x14ac:dyDescent="0.2"/>
    <row r="502" ht="12" x14ac:dyDescent="0.2"/>
    <row r="503" ht="12" x14ac:dyDescent="0.2"/>
    <row r="504" ht="12" x14ac:dyDescent="0.2"/>
    <row r="505" ht="12" x14ac:dyDescent="0.2"/>
    <row r="506" ht="12" x14ac:dyDescent="0.2"/>
    <row r="507" ht="12" x14ac:dyDescent="0.2"/>
    <row r="508" ht="12" x14ac:dyDescent="0.2"/>
    <row r="509" ht="12" x14ac:dyDescent="0.2"/>
    <row r="510" ht="12" x14ac:dyDescent="0.2"/>
    <row r="511" ht="12" x14ac:dyDescent="0.2"/>
    <row r="512" ht="12" x14ac:dyDescent="0.2"/>
    <row r="513" ht="12" x14ac:dyDescent="0.2"/>
    <row r="514" ht="12" x14ac:dyDescent="0.2"/>
    <row r="515" ht="12" x14ac:dyDescent="0.2"/>
    <row r="516" ht="12" x14ac:dyDescent="0.2"/>
    <row r="517" ht="12" x14ac:dyDescent="0.2"/>
    <row r="518" ht="12" x14ac:dyDescent="0.2"/>
    <row r="519" ht="12" x14ac:dyDescent="0.2"/>
    <row r="520" ht="12" x14ac:dyDescent="0.2"/>
    <row r="521" ht="12" x14ac:dyDescent="0.2"/>
    <row r="522" ht="12" x14ac:dyDescent="0.2"/>
    <row r="523" ht="12" x14ac:dyDescent="0.2"/>
    <row r="524" ht="12" x14ac:dyDescent="0.2"/>
    <row r="525" ht="12" x14ac:dyDescent="0.2"/>
    <row r="526" ht="12" x14ac:dyDescent="0.2"/>
    <row r="527" ht="12" x14ac:dyDescent="0.2"/>
    <row r="528" ht="12" x14ac:dyDescent="0.2"/>
    <row r="529" ht="12" x14ac:dyDescent="0.2"/>
    <row r="530" ht="12" x14ac:dyDescent="0.2"/>
    <row r="531" ht="12" x14ac:dyDescent="0.2"/>
    <row r="532" ht="12" x14ac:dyDescent="0.2"/>
    <row r="533" ht="12" x14ac:dyDescent="0.2"/>
    <row r="534" ht="12" x14ac:dyDescent="0.2"/>
    <row r="535" ht="12" x14ac:dyDescent="0.2"/>
    <row r="536" ht="12" x14ac:dyDescent="0.2"/>
    <row r="537" ht="12" x14ac:dyDescent="0.2"/>
    <row r="538" ht="12" x14ac:dyDescent="0.2"/>
    <row r="539" ht="12" x14ac:dyDescent="0.2"/>
    <row r="540" ht="12" x14ac:dyDescent="0.2"/>
    <row r="541" ht="12" x14ac:dyDescent="0.2"/>
    <row r="542" ht="12" x14ac:dyDescent="0.2"/>
    <row r="543" ht="12" x14ac:dyDescent="0.2"/>
    <row r="544" ht="12" x14ac:dyDescent="0.2"/>
    <row r="545" ht="12" x14ac:dyDescent="0.2"/>
    <row r="546" ht="12" x14ac:dyDescent="0.2"/>
    <row r="547" ht="12" x14ac:dyDescent="0.2"/>
    <row r="548" ht="12" x14ac:dyDescent="0.2"/>
    <row r="549" ht="12" x14ac:dyDescent="0.2"/>
    <row r="550" ht="12" x14ac:dyDescent="0.2"/>
    <row r="551" ht="12" x14ac:dyDescent="0.2"/>
    <row r="552" ht="12" x14ac:dyDescent="0.2"/>
    <row r="553" ht="12" x14ac:dyDescent="0.2"/>
    <row r="554" ht="12" x14ac:dyDescent="0.2"/>
    <row r="555" ht="12" x14ac:dyDescent="0.2"/>
    <row r="556" ht="12" x14ac:dyDescent="0.2"/>
    <row r="557" ht="12" x14ac:dyDescent="0.2"/>
    <row r="558" ht="12" x14ac:dyDescent="0.2"/>
    <row r="559" ht="12" x14ac:dyDescent="0.2"/>
    <row r="560" ht="12" x14ac:dyDescent="0.2"/>
    <row r="561" ht="12" x14ac:dyDescent="0.2"/>
    <row r="562" ht="12" x14ac:dyDescent="0.2"/>
    <row r="563" ht="12" x14ac:dyDescent="0.2"/>
    <row r="564" ht="12" x14ac:dyDescent="0.2"/>
    <row r="565" ht="12" x14ac:dyDescent="0.2"/>
    <row r="566" ht="12" x14ac:dyDescent="0.2"/>
    <row r="567" ht="12" x14ac:dyDescent="0.2"/>
    <row r="568" ht="12" x14ac:dyDescent="0.2"/>
    <row r="569" ht="12" x14ac:dyDescent="0.2"/>
    <row r="570" ht="12" x14ac:dyDescent="0.2"/>
    <row r="571" ht="12" x14ac:dyDescent="0.2"/>
    <row r="572" ht="12" x14ac:dyDescent="0.2"/>
    <row r="573" ht="12" x14ac:dyDescent="0.2"/>
    <row r="574" ht="12" x14ac:dyDescent="0.2"/>
    <row r="575" ht="12" x14ac:dyDescent="0.2"/>
    <row r="576" ht="12" x14ac:dyDescent="0.2"/>
    <row r="577" ht="12" x14ac:dyDescent="0.2"/>
    <row r="578" ht="12" x14ac:dyDescent="0.2"/>
    <row r="579" ht="12" x14ac:dyDescent="0.2"/>
    <row r="580" ht="12" x14ac:dyDescent="0.2"/>
    <row r="581" ht="12" x14ac:dyDescent="0.2"/>
    <row r="582" ht="12" x14ac:dyDescent="0.2"/>
    <row r="583" ht="12" x14ac:dyDescent="0.2"/>
    <row r="584" ht="12" x14ac:dyDescent="0.2"/>
    <row r="585" ht="12" x14ac:dyDescent="0.2"/>
    <row r="586" ht="12" x14ac:dyDescent="0.2"/>
    <row r="587" ht="12" x14ac:dyDescent="0.2"/>
    <row r="588" ht="12" x14ac:dyDescent="0.2"/>
    <row r="589" ht="12" x14ac:dyDescent="0.2"/>
    <row r="590" ht="12" x14ac:dyDescent="0.2"/>
    <row r="591" ht="12" x14ac:dyDescent="0.2"/>
    <row r="592" ht="12" x14ac:dyDescent="0.2"/>
    <row r="593" ht="12" x14ac:dyDescent="0.2"/>
    <row r="594" ht="12" x14ac:dyDescent="0.2"/>
    <row r="595" ht="12" x14ac:dyDescent="0.2"/>
    <row r="596" ht="12" x14ac:dyDescent="0.2"/>
    <row r="597" ht="12" x14ac:dyDescent="0.2"/>
    <row r="598" ht="12" x14ac:dyDescent="0.2"/>
    <row r="599" ht="12" x14ac:dyDescent="0.2"/>
    <row r="600" ht="12" x14ac:dyDescent="0.2"/>
    <row r="601" ht="12" x14ac:dyDescent="0.2"/>
    <row r="602" ht="12" x14ac:dyDescent="0.2"/>
    <row r="603" ht="12" x14ac:dyDescent="0.2"/>
    <row r="604" ht="12" x14ac:dyDescent="0.2"/>
    <row r="605" ht="12" x14ac:dyDescent="0.2"/>
    <row r="606" ht="12" x14ac:dyDescent="0.2"/>
    <row r="607" ht="12" x14ac:dyDescent="0.2"/>
    <row r="608" ht="12" x14ac:dyDescent="0.2"/>
    <row r="609" ht="12" x14ac:dyDescent="0.2"/>
    <row r="610" ht="12" x14ac:dyDescent="0.2"/>
    <row r="611" ht="12" x14ac:dyDescent="0.2"/>
    <row r="612" ht="12" x14ac:dyDescent="0.2"/>
    <row r="613" ht="12" x14ac:dyDescent="0.2"/>
    <row r="614" ht="12" x14ac:dyDescent="0.2"/>
    <row r="615" ht="12" x14ac:dyDescent="0.2"/>
    <row r="616" ht="12" x14ac:dyDescent="0.2"/>
    <row r="617" ht="12" x14ac:dyDescent="0.2"/>
    <row r="618" ht="12" x14ac:dyDescent="0.2"/>
    <row r="619" ht="12" x14ac:dyDescent="0.2"/>
    <row r="620" ht="12" x14ac:dyDescent="0.2"/>
    <row r="621" ht="12" x14ac:dyDescent="0.2"/>
    <row r="622" ht="12" x14ac:dyDescent="0.2"/>
    <row r="623" ht="12" x14ac:dyDescent="0.2"/>
    <row r="624" ht="12" x14ac:dyDescent="0.2"/>
    <row r="625" ht="12" x14ac:dyDescent="0.2"/>
    <row r="626" ht="12" x14ac:dyDescent="0.2"/>
    <row r="627" ht="12" x14ac:dyDescent="0.2"/>
    <row r="628" ht="12" x14ac:dyDescent="0.2"/>
    <row r="629" ht="12" x14ac:dyDescent="0.2"/>
    <row r="630" ht="12" x14ac:dyDescent="0.2"/>
    <row r="631" ht="12" x14ac:dyDescent="0.2"/>
    <row r="632" ht="12" x14ac:dyDescent="0.2"/>
    <row r="633" ht="12" x14ac:dyDescent="0.2"/>
    <row r="634" ht="12" x14ac:dyDescent="0.2"/>
    <row r="635" ht="12" x14ac:dyDescent="0.2"/>
    <row r="636" ht="12" x14ac:dyDescent="0.2"/>
    <row r="637" ht="12" x14ac:dyDescent="0.2"/>
    <row r="638" ht="12" x14ac:dyDescent="0.2"/>
    <row r="639" ht="12" x14ac:dyDescent="0.2"/>
    <row r="640" ht="12" x14ac:dyDescent="0.2"/>
    <row r="641" ht="12" x14ac:dyDescent="0.2"/>
    <row r="642" ht="12" x14ac:dyDescent="0.2"/>
    <row r="643" ht="12" x14ac:dyDescent="0.2"/>
    <row r="644" ht="12" x14ac:dyDescent="0.2"/>
    <row r="645" ht="12" x14ac:dyDescent="0.2"/>
    <row r="646" ht="12" x14ac:dyDescent="0.2"/>
    <row r="647" ht="12" x14ac:dyDescent="0.2"/>
    <row r="648" ht="12" x14ac:dyDescent="0.2"/>
    <row r="649" ht="12" x14ac:dyDescent="0.2"/>
    <row r="650" ht="12" x14ac:dyDescent="0.2"/>
    <row r="651" ht="12" x14ac:dyDescent="0.2"/>
    <row r="652" ht="12" x14ac:dyDescent="0.2"/>
    <row r="653" ht="12" x14ac:dyDescent="0.2"/>
    <row r="654" ht="12" x14ac:dyDescent="0.2"/>
    <row r="655" ht="12" x14ac:dyDescent="0.2"/>
    <row r="656" ht="12" x14ac:dyDescent="0.2"/>
    <row r="657" ht="12" x14ac:dyDescent="0.2"/>
    <row r="658" ht="12" x14ac:dyDescent="0.2"/>
    <row r="659" ht="12" x14ac:dyDescent="0.2"/>
    <row r="660" ht="12" x14ac:dyDescent="0.2"/>
    <row r="661" ht="12" x14ac:dyDescent="0.2"/>
    <row r="662" ht="12" x14ac:dyDescent="0.2"/>
    <row r="663" ht="12" x14ac:dyDescent="0.2"/>
    <row r="664" ht="12" x14ac:dyDescent="0.2"/>
    <row r="665" ht="12" x14ac:dyDescent="0.2"/>
    <row r="666" ht="12" x14ac:dyDescent="0.2"/>
    <row r="667" ht="12" x14ac:dyDescent="0.2"/>
    <row r="668" ht="12" x14ac:dyDescent="0.2"/>
    <row r="669" ht="12" x14ac:dyDescent="0.2"/>
    <row r="670" ht="12" x14ac:dyDescent="0.2"/>
    <row r="671" ht="12" x14ac:dyDescent="0.2"/>
    <row r="672" ht="12" x14ac:dyDescent="0.2"/>
    <row r="673" ht="12" x14ac:dyDescent="0.2"/>
    <row r="674" ht="12" x14ac:dyDescent="0.2"/>
    <row r="675" ht="12" x14ac:dyDescent="0.2"/>
    <row r="676" ht="12" x14ac:dyDescent="0.2"/>
    <row r="677" ht="12" x14ac:dyDescent="0.2"/>
    <row r="678" ht="12" x14ac:dyDescent="0.2"/>
    <row r="679" ht="12" x14ac:dyDescent="0.2"/>
    <row r="680" ht="12" x14ac:dyDescent="0.2"/>
    <row r="681" ht="12" x14ac:dyDescent="0.2"/>
    <row r="682" ht="12" x14ac:dyDescent="0.2"/>
    <row r="683" ht="12" x14ac:dyDescent="0.2"/>
    <row r="684" ht="12" x14ac:dyDescent="0.2"/>
    <row r="685" ht="12" x14ac:dyDescent="0.2"/>
    <row r="686" ht="12" x14ac:dyDescent="0.2"/>
    <row r="687" ht="12" x14ac:dyDescent="0.2"/>
    <row r="688" ht="12" x14ac:dyDescent="0.2"/>
    <row r="689" ht="12" x14ac:dyDescent="0.2"/>
    <row r="690" ht="12" x14ac:dyDescent="0.2"/>
    <row r="691" ht="12" x14ac:dyDescent="0.2"/>
    <row r="692" ht="12" x14ac:dyDescent="0.2"/>
    <row r="693" ht="12" x14ac:dyDescent="0.2"/>
    <row r="694" ht="12" x14ac:dyDescent="0.2"/>
    <row r="695" ht="12" x14ac:dyDescent="0.2"/>
    <row r="696" ht="12" x14ac:dyDescent="0.2"/>
    <row r="697" ht="12" x14ac:dyDescent="0.2"/>
    <row r="698" ht="12" x14ac:dyDescent="0.2"/>
    <row r="699" ht="12" x14ac:dyDescent="0.2"/>
    <row r="700" ht="12" x14ac:dyDescent="0.2"/>
    <row r="701" ht="12" x14ac:dyDescent="0.2"/>
    <row r="702" ht="12" x14ac:dyDescent="0.2"/>
    <row r="703" ht="12" x14ac:dyDescent="0.2"/>
    <row r="704" ht="12" x14ac:dyDescent="0.2"/>
    <row r="705" ht="12" x14ac:dyDescent="0.2"/>
    <row r="706" ht="12" x14ac:dyDescent="0.2"/>
    <row r="707" ht="12" x14ac:dyDescent="0.2"/>
    <row r="708" ht="12" x14ac:dyDescent="0.2"/>
    <row r="709" ht="12" x14ac:dyDescent="0.2"/>
    <row r="710" ht="12" x14ac:dyDescent="0.2"/>
    <row r="711" ht="12" x14ac:dyDescent="0.2"/>
    <row r="712" ht="12" x14ac:dyDescent="0.2"/>
    <row r="713" ht="12" x14ac:dyDescent="0.2"/>
    <row r="714" ht="12" x14ac:dyDescent="0.2"/>
    <row r="715" ht="12" x14ac:dyDescent="0.2"/>
    <row r="716" ht="12" x14ac:dyDescent="0.2"/>
    <row r="717" ht="12" x14ac:dyDescent="0.2"/>
    <row r="718" ht="12" x14ac:dyDescent="0.2"/>
    <row r="719" ht="12" x14ac:dyDescent="0.2"/>
    <row r="720" ht="12" x14ac:dyDescent="0.2"/>
    <row r="721" ht="12" x14ac:dyDescent="0.2"/>
    <row r="722" ht="12" x14ac:dyDescent="0.2"/>
    <row r="723" ht="12" x14ac:dyDescent="0.2"/>
    <row r="724" ht="12" x14ac:dyDescent="0.2"/>
    <row r="725" ht="12" x14ac:dyDescent="0.2"/>
    <row r="726" ht="12" x14ac:dyDescent="0.2"/>
    <row r="727" ht="12" x14ac:dyDescent="0.2"/>
    <row r="728" ht="12" x14ac:dyDescent="0.2"/>
    <row r="729" ht="12" x14ac:dyDescent="0.2"/>
    <row r="730" ht="12" x14ac:dyDescent="0.2"/>
    <row r="731" ht="12" x14ac:dyDescent="0.2"/>
    <row r="732" ht="12" x14ac:dyDescent="0.2"/>
    <row r="733" ht="12" x14ac:dyDescent="0.2"/>
    <row r="734" ht="12" x14ac:dyDescent="0.2"/>
    <row r="735" ht="12" x14ac:dyDescent="0.2"/>
    <row r="736" ht="12" x14ac:dyDescent="0.2"/>
    <row r="737" ht="12" x14ac:dyDescent="0.2"/>
    <row r="738" ht="12" x14ac:dyDescent="0.2"/>
    <row r="739" ht="12" x14ac:dyDescent="0.2"/>
    <row r="740" ht="12" x14ac:dyDescent="0.2"/>
    <row r="741" ht="12" x14ac:dyDescent="0.2"/>
    <row r="742" ht="12" x14ac:dyDescent="0.2"/>
    <row r="743" ht="12" x14ac:dyDescent="0.2"/>
    <row r="744" ht="12" x14ac:dyDescent="0.2"/>
    <row r="745" ht="12" x14ac:dyDescent="0.2"/>
    <row r="746" ht="12" x14ac:dyDescent="0.2"/>
    <row r="747" ht="12" x14ac:dyDescent="0.2"/>
    <row r="748" ht="12" x14ac:dyDescent="0.2"/>
    <row r="749" ht="12" x14ac:dyDescent="0.2"/>
    <row r="750" ht="12" x14ac:dyDescent="0.2"/>
    <row r="751" ht="12" x14ac:dyDescent="0.2"/>
    <row r="752" ht="12" x14ac:dyDescent="0.2"/>
    <row r="753" ht="12" x14ac:dyDescent="0.2"/>
    <row r="754" ht="12" x14ac:dyDescent="0.2"/>
    <row r="755" ht="12" x14ac:dyDescent="0.2"/>
    <row r="756" ht="12" x14ac:dyDescent="0.2"/>
    <row r="757" ht="12" x14ac:dyDescent="0.2"/>
    <row r="758" ht="12" x14ac:dyDescent="0.2"/>
    <row r="759" ht="12" x14ac:dyDescent="0.2"/>
    <row r="760" ht="12" x14ac:dyDescent="0.2"/>
    <row r="761" ht="12" x14ac:dyDescent="0.2"/>
    <row r="762" ht="12" x14ac:dyDescent="0.2"/>
    <row r="763" ht="12" x14ac:dyDescent="0.2"/>
    <row r="764" ht="12" x14ac:dyDescent="0.2"/>
    <row r="765" ht="12" x14ac:dyDescent="0.2"/>
    <row r="766" ht="12" x14ac:dyDescent="0.2"/>
    <row r="767" ht="12" x14ac:dyDescent="0.2"/>
    <row r="768" ht="12" x14ac:dyDescent="0.2"/>
    <row r="769" ht="12" x14ac:dyDescent="0.2"/>
    <row r="770" ht="12" x14ac:dyDescent="0.2"/>
    <row r="771" ht="12" x14ac:dyDescent="0.2"/>
    <row r="772" ht="12" x14ac:dyDescent="0.2"/>
    <row r="773" ht="12" x14ac:dyDescent="0.2"/>
    <row r="774" ht="12" x14ac:dyDescent="0.2"/>
    <row r="775" ht="12" x14ac:dyDescent="0.2"/>
    <row r="776" ht="12" x14ac:dyDescent="0.2"/>
    <row r="777" ht="12" x14ac:dyDescent="0.2"/>
    <row r="778" ht="12" x14ac:dyDescent="0.2"/>
    <row r="779" ht="12" x14ac:dyDescent="0.2"/>
    <row r="780" ht="12" x14ac:dyDescent="0.2"/>
    <row r="781" ht="12" x14ac:dyDescent="0.2"/>
    <row r="782" ht="12" x14ac:dyDescent="0.2"/>
    <row r="783" ht="12" x14ac:dyDescent="0.2"/>
    <row r="784" ht="12" x14ac:dyDescent="0.2"/>
    <row r="785" ht="12" x14ac:dyDescent="0.2"/>
    <row r="786" ht="12" x14ac:dyDescent="0.2"/>
    <row r="787" ht="12" x14ac:dyDescent="0.2"/>
    <row r="788" ht="12" x14ac:dyDescent="0.2"/>
    <row r="789" ht="12" x14ac:dyDescent="0.2"/>
    <row r="790" ht="12" x14ac:dyDescent="0.2"/>
    <row r="791" ht="12" x14ac:dyDescent="0.2"/>
    <row r="792" ht="12" x14ac:dyDescent="0.2"/>
    <row r="793" ht="12" x14ac:dyDescent="0.2"/>
    <row r="794" ht="12" x14ac:dyDescent="0.2"/>
    <row r="795" ht="12" x14ac:dyDescent="0.2"/>
    <row r="796" ht="12" x14ac:dyDescent="0.2"/>
    <row r="797" ht="12" x14ac:dyDescent="0.2"/>
    <row r="798" ht="12" x14ac:dyDescent="0.2"/>
    <row r="799" ht="12" x14ac:dyDescent="0.2"/>
    <row r="800" ht="12" x14ac:dyDescent="0.2"/>
    <row r="801" ht="12" x14ac:dyDescent="0.2"/>
    <row r="802" ht="12" x14ac:dyDescent="0.2"/>
    <row r="803" ht="12" x14ac:dyDescent="0.2"/>
    <row r="804" ht="12" x14ac:dyDescent="0.2"/>
    <row r="805" ht="12" x14ac:dyDescent="0.2"/>
    <row r="806" ht="12" x14ac:dyDescent="0.2"/>
    <row r="807" ht="12" x14ac:dyDescent="0.2"/>
    <row r="808" ht="12" x14ac:dyDescent="0.2"/>
    <row r="809" ht="12" x14ac:dyDescent="0.2"/>
    <row r="810" ht="12" x14ac:dyDescent="0.2"/>
    <row r="811" ht="12" x14ac:dyDescent="0.2"/>
    <row r="812" ht="12" x14ac:dyDescent="0.2"/>
    <row r="813" ht="12" x14ac:dyDescent="0.2"/>
    <row r="814" ht="12" x14ac:dyDescent="0.2"/>
    <row r="815" ht="12" x14ac:dyDescent="0.2"/>
    <row r="816" ht="12" x14ac:dyDescent="0.2"/>
    <row r="817" ht="12" x14ac:dyDescent="0.2"/>
    <row r="818" ht="12" x14ac:dyDescent="0.2"/>
    <row r="819" ht="12" x14ac:dyDescent="0.2"/>
    <row r="820" ht="12" x14ac:dyDescent="0.2"/>
    <row r="821" ht="12" x14ac:dyDescent="0.2"/>
    <row r="822" ht="12" x14ac:dyDescent="0.2"/>
    <row r="823" ht="12" x14ac:dyDescent="0.2"/>
    <row r="824" ht="12" x14ac:dyDescent="0.2"/>
    <row r="825" ht="12" x14ac:dyDescent="0.2"/>
    <row r="826" ht="12" x14ac:dyDescent="0.2"/>
    <row r="827" ht="12" x14ac:dyDescent="0.2"/>
    <row r="828" ht="12" x14ac:dyDescent="0.2"/>
    <row r="829" ht="12" x14ac:dyDescent="0.2"/>
    <row r="830" ht="12" x14ac:dyDescent="0.2"/>
    <row r="831" ht="12" x14ac:dyDescent="0.2"/>
    <row r="832" ht="12" x14ac:dyDescent="0.2"/>
    <row r="833" ht="12" x14ac:dyDescent="0.2"/>
    <row r="834" ht="12" x14ac:dyDescent="0.2"/>
    <row r="835" ht="12" x14ac:dyDescent="0.2"/>
    <row r="836" ht="12" x14ac:dyDescent="0.2"/>
    <row r="837" ht="12" x14ac:dyDescent="0.2"/>
    <row r="838" ht="12" x14ac:dyDescent="0.2"/>
    <row r="839" ht="12" x14ac:dyDescent="0.2"/>
    <row r="840" ht="12" x14ac:dyDescent="0.2"/>
    <row r="841" ht="12" x14ac:dyDescent="0.2"/>
    <row r="842" ht="12" x14ac:dyDescent="0.2"/>
    <row r="843" ht="12" x14ac:dyDescent="0.2"/>
    <row r="844" ht="12" x14ac:dyDescent="0.2"/>
    <row r="845" ht="12" x14ac:dyDescent="0.2"/>
    <row r="846" ht="12" x14ac:dyDescent="0.2"/>
    <row r="847" ht="12" x14ac:dyDescent="0.2"/>
    <row r="848" ht="12" x14ac:dyDescent="0.2"/>
    <row r="849" ht="12" x14ac:dyDescent="0.2"/>
    <row r="850" ht="12" x14ac:dyDescent="0.2"/>
    <row r="851" ht="12" x14ac:dyDescent="0.2"/>
    <row r="852" ht="12" x14ac:dyDescent="0.2"/>
    <row r="853" ht="12" x14ac:dyDescent="0.2"/>
    <row r="854" ht="12" x14ac:dyDescent="0.2"/>
    <row r="855" ht="12" x14ac:dyDescent="0.2"/>
    <row r="856" ht="12" x14ac:dyDescent="0.2"/>
    <row r="857" ht="12" x14ac:dyDescent="0.2"/>
    <row r="858" ht="12" x14ac:dyDescent="0.2"/>
    <row r="859" ht="12" x14ac:dyDescent="0.2"/>
    <row r="860" ht="12" x14ac:dyDescent="0.2"/>
    <row r="861" ht="12" x14ac:dyDescent="0.2"/>
    <row r="862" ht="12" x14ac:dyDescent="0.2"/>
    <row r="863" ht="12" x14ac:dyDescent="0.2"/>
    <row r="864" ht="12" x14ac:dyDescent="0.2"/>
    <row r="865" ht="12" x14ac:dyDescent="0.2"/>
    <row r="866" ht="12" x14ac:dyDescent="0.2"/>
    <row r="867" ht="12" x14ac:dyDescent="0.2"/>
    <row r="868" ht="12" x14ac:dyDescent="0.2"/>
    <row r="869" ht="12" x14ac:dyDescent="0.2"/>
    <row r="870" ht="12" x14ac:dyDescent="0.2"/>
    <row r="871" ht="12" x14ac:dyDescent="0.2"/>
    <row r="872" ht="12" x14ac:dyDescent="0.2"/>
    <row r="873" ht="12" x14ac:dyDescent="0.2"/>
    <row r="874" ht="12" x14ac:dyDescent="0.2"/>
    <row r="875" ht="12" x14ac:dyDescent="0.2"/>
    <row r="876" ht="12" x14ac:dyDescent="0.2"/>
    <row r="877" ht="12" x14ac:dyDescent="0.2"/>
    <row r="878" ht="12" x14ac:dyDescent="0.2"/>
    <row r="879" ht="12" x14ac:dyDescent="0.2"/>
    <row r="880" ht="12" x14ac:dyDescent="0.2"/>
    <row r="881" ht="12" x14ac:dyDescent="0.2"/>
    <row r="882" ht="12" x14ac:dyDescent="0.2"/>
    <row r="883" ht="12" x14ac:dyDescent="0.2"/>
    <row r="884" ht="12" x14ac:dyDescent="0.2"/>
    <row r="885" ht="12" x14ac:dyDescent="0.2"/>
    <row r="886" ht="12" x14ac:dyDescent="0.2"/>
    <row r="887" ht="12" x14ac:dyDescent="0.2"/>
    <row r="888" ht="12" x14ac:dyDescent="0.2"/>
    <row r="889" ht="12" x14ac:dyDescent="0.2"/>
    <row r="890" ht="12" x14ac:dyDescent="0.2"/>
    <row r="891" ht="12" x14ac:dyDescent="0.2"/>
    <row r="892" ht="12" x14ac:dyDescent="0.2"/>
    <row r="893" ht="12" x14ac:dyDescent="0.2"/>
    <row r="894" ht="12" x14ac:dyDescent="0.2"/>
    <row r="895" ht="12" x14ac:dyDescent="0.2"/>
    <row r="896" ht="12" x14ac:dyDescent="0.2"/>
    <row r="897" ht="12" x14ac:dyDescent="0.2"/>
    <row r="898" ht="12" x14ac:dyDescent="0.2"/>
    <row r="899" ht="12" x14ac:dyDescent="0.2"/>
    <row r="900" ht="12" x14ac:dyDescent="0.2"/>
    <row r="901" ht="12" x14ac:dyDescent="0.2"/>
    <row r="902" ht="12" x14ac:dyDescent="0.2"/>
    <row r="903" ht="12" x14ac:dyDescent="0.2"/>
    <row r="904" ht="12" x14ac:dyDescent="0.2"/>
    <row r="905" ht="12" x14ac:dyDescent="0.2"/>
    <row r="906" ht="12" x14ac:dyDescent="0.2"/>
    <row r="907" ht="12" x14ac:dyDescent="0.2"/>
    <row r="908" ht="12" x14ac:dyDescent="0.2"/>
    <row r="909" ht="12" x14ac:dyDescent="0.2"/>
    <row r="910" ht="12" x14ac:dyDescent="0.2"/>
    <row r="911" ht="12" x14ac:dyDescent="0.2"/>
    <row r="912" ht="12" x14ac:dyDescent="0.2"/>
    <row r="913" ht="12" x14ac:dyDescent="0.2"/>
    <row r="914" ht="12" x14ac:dyDescent="0.2"/>
    <row r="915" ht="12" x14ac:dyDescent="0.2"/>
    <row r="916" ht="12" x14ac:dyDescent="0.2"/>
    <row r="917" ht="12" x14ac:dyDescent="0.2"/>
    <row r="918" ht="12" x14ac:dyDescent="0.2"/>
    <row r="919" ht="12" x14ac:dyDescent="0.2"/>
    <row r="920" ht="12" x14ac:dyDescent="0.2"/>
    <row r="921" ht="12" x14ac:dyDescent="0.2"/>
    <row r="922" ht="12" x14ac:dyDescent="0.2"/>
    <row r="923" ht="12" x14ac:dyDescent="0.2"/>
    <row r="924" ht="12" x14ac:dyDescent="0.2"/>
    <row r="925" ht="12" x14ac:dyDescent="0.2"/>
    <row r="926" ht="12" x14ac:dyDescent="0.2"/>
    <row r="927" ht="12" x14ac:dyDescent="0.2"/>
    <row r="928" ht="12" x14ac:dyDescent="0.2"/>
    <row r="929" ht="12" x14ac:dyDescent="0.2"/>
    <row r="930" ht="12" x14ac:dyDescent="0.2"/>
    <row r="931" ht="12" x14ac:dyDescent="0.2"/>
    <row r="932" ht="12" x14ac:dyDescent="0.2"/>
    <row r="933" ht="12" x14ac:dyDescent="0.2"/>
    <row r="934" ht="12" x14ac:dyDescent="0.2"/>
    <row r="935" ht="12" x14ac:dyDescent="0.2"/>
    <row r="936" ht="12" x14ac:dyDescent="0.2"/>
    <row r="937" ht="12" x14ac:dyDescent="0.2"/>
    <row r="938" ht="12" x14ac:dyDescent="0.2"/>
    <row r="939" ht="12" x14ac:dyDescent="0.2"/>
    <row r="940" ht="12" x14ac:dyDescent="0.2"/>
    <row r="941" ht="12" x14ac:dyDescent="0.2"/>
    <row r="942" ht="12" x14ac:dyDescent="0.2"/>
    <row r="943" ht="12" x14ac:dyDescent="0.2"/>
    <row r="944" ht="12" x14ac:dyDescent="0.2"/>
    <row r="945" ht="12" x14ac:dyDescent="0.2"/>
    <row r="946" ht="12" x14ac:dyDescent="0.2"/>
    <row r="947" ht="12" x14ac:dyDescent="0.2"/>
    <row r="948" ht="12" x14ac:dyDescent="0.2"/>
    <row r="949" ht="12" x14ac:dyDescent="0.2"/>
    <row r="950" ht="12" x14ac:dyDescent="0.2"/>
    <row r="951" ht="12" x14ac:dyDescent="0.2"/>
    <row r="952" ht="12" x14ac:dyDescent="0.2"/>
    <row r="953" ht="12" x14ac:dyDescent="0.2"/>
    <row r="954" ht="12" x14ac:dyDescent="0.2"/>
    <row r="955" ht="12" x14ac:dyDescent="0.2"/>
    <row r="956" ht="12" x14ac:dyDescent="0.2"/>
    <row r="957" ht="12" x14ac:dyDescent="0.2"/>
    <row r="958" ht="12" x14ac:dyDescent="0.2"/>
    <row r="959" ht="12" x14ac:dyDescent="0.2"/>
    <row r="960" ht="12" x14ac:dyDescent="0.2"/>
    <row r="961" ht="12" x14ac:dyDescent="0.2"/>
    <row r="962" ht="12" x14ac:dyDescent="0.2"/>
    <row r="963" ht="12" x14ac:dyDescent="0.2"/>
    <row r="964" ht="12" x14ac:dyDescent="0.2"/>
    <row r="965" ht="12" x14ac:dyDescent="0.2"/>
    <row r="966" ht="12" x14ac:dyDescent="0.2"/>
    <row r="967" ht="12" x14ac:dyDescent="0.2"/>
    <row r="968" ht="12" x14ac:dyDescent="0.2"/>
    <row r="969" ht="12" x14ac:dyDescent="0.2"/>
    <row r="970" ht="12" x14ac:dyDescent="0.2"/>
    <row r="971" ht="12" x14ac:dyDescent="0.2"/>
    <row r="972" ht="12" x14ac:dyDescent="0.2"/>
    <row r="973" ht="12" x14ac:dyDescent="0.2"/>
    <row r="974" ht="12" x14ac:dyDescent="0.2"/>
    <row r="975" ht="12" x14ac:dyDescent="0.2"/>
    <row r="976" ht="12" x14ac:dyDescent="0.2"/>
    <row r="977" ht="12" x14ac:dyDescent="0.2"/>
    <row r="978" ht="12" x14ac:dyDescent="0.2"/>
    <row r="979" ht="12" x14ac:dyDescent="0.2"/>
    <row r="980" ht="12" x14ac:dyDescent="0.2"/>
    <row r="981" ht="12" x14ac:dyDescent="0.2"/>
    <row r="982" ht="12" x14ac:dyDescent="0.2"/>
    <row r="983" ht="12" x14ac:dyDescent="0.2"/>
    <row r="984" ht="12" x14ac:dyDescent="0.2"/>
    <row r="985" ht="12" x14ac:dyDescent="0.2"/>
    <row r="986" ht="12" x14ac:dyDescent="0.2"/>
    <row r="987" ht="12" x14ac:dyDescent="0.2"/>
    <row r="988" ht="12" x14ac:dyDescent="0.2"/>
    <row r="989" ht="12" x14ac:dyDescent="0.2"/>
    <row r="990" ht="12" x14ac:dyDescent="0.2"/>
    <row r="991" ht="12" x14ac:dyDescent="0.2"/>
    <row r="992" ht="12" x14ac:dyDescent="0.2"/>
    <row r="993" ht="12" x14ac:dyDescent="0.2"/>
    <row r="994" ht="12" x14ac:dyDescent="0.2"/>
    <row r="995" ht="12" x14ac:dyDescent="0.2"/>
    <row r="996" ht="12" x14ac:dyDescent="0.2"/>
    <row r="997" ht="12" x14ac:dyDescent="0.2"/>
    <row r="998" ht="12" x14ac:dyDescent="0.2"/>
    <row r="999" ht="12" x14ac:dyDescent="0.2"/>
    <row r="1000" ht="12" x14ac:dyDescent="0.2"/>
  </sheetData>
  <mergeCells count="2">
    <mergeCell ref="B2:G3"/>
    <mergeCell ref="B62:E63"/>
  </mergeCells>
  <printOptions horizontalCentered="1"/>
  <pageMargins left="0.15748031496062992" right="0.23622047244094491" top="0.55118110236220474" bottom="0.55118110236220474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00"/>
  <sheetViews>
    <sheetView topLeftCell="A43" workbookViewId="0">
      <selection activeCell="D65" sqref="D65:E65"/>
    </sheetView>
  </sheetViews>
  <sheetFormatPr defaultColWidth="7.875" defaultRowHeight="15" customHeight="1" x14ac:dyDescent="0.2"/>
  <cols>
    <col min="1" max="1" width="7.875" style="25"/>
    <col min="2" max="2" width="6.375" style="26" customWidth="1"/>
    <col min="3" max="3" width="41.5" style="25" customWidth="1"/>
    <col min="4" max="4" width="10.75" style="25" customWidth="1"/>
    <col min="5" max="5" width="20.125" style="25" customWidth="1"/>
    <col min="6" max="6" width="14" style="25" customWidth="1"/>
    <col min="7" max="7" width="16.875" style="25" customWidth="1"/>
    <col min="8" max="16384" width="7.875" style="25"/>
  </cols>
  <sheetData>
    <row r="1" spans="2:7" ht="12" x14ac:dyDescent="0.2"/>
    <row r="2" spans="2:7" ht="12" x14ac:dyDescent="0.2">
      <c r="B2" s="95" t="s">
        <v>0</v>
      </c>
      <c r="C2" s="96"/>
      <c r="D2" s="96"/>
      <c r="E2" s="96"/>
      <c r="F2" s="96"/>
      <c r="G2" s="96"/>
    </row>
    <row r="3" spans="2:7" ht="24" customHeight="1" x14ac:dyDescent="0.2">
      <c r="B3" s="96"/>
      <c r="C3" s="96"/>
      <c r="D3" s="96"/>
      <c r="E3" s="96"/>
      <c r="F3" s="96"/>
      <c r="G3" s="96"/>
    </row>
    <row r="4" spans="2:7" ht="30.4" customHeight="1" x14ac:dyDescent="0.2">
      <c r="B4" s="27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</row>
    <row r="5" spans="2:7" ht="15.4" customHeight="1" x14ac:dyDescent="0.2">
      <c r="B5" s="29" t="s">
        <v>6</v>
      </c>
      <c r="C5" s="29" t="s">
        <v>7</v>
      </c>
      <c r="D5" s="30"/>
      <c r="E5" s="30"/>
      <c r="F5" s="30"/>
      <c r="G5" s="30"/>
    </row>
    <row r="6" spans="2:7" ht="12" x14ac:dyDescent="0.2">
      <c r="B6" s="28">
        <v>1</v>
      </c>
      <c r="C6" s="31" t="s">
        <v>8</v>
      </c>
      <c r="D6" s="28" t="s">
        <v>9</v>
      </c>
      <c r="E6" s="30">
        <v>215</v>
      </c>
      <c r="F6" s="30">
        <f>D65+E65</f>
        <v>215</v>
      </c>
      <c r="G6" s="30"/>
    </row>
    <row r="7" spans="2:7" ht="12" x14ac:dyDescent="0.2">
      <c r="B7" s="28">
        <v>2</v>
      </c>
      <c r="C7" s="31" t="s">
        <v>10</v>
      </c>
      <c r="D7" s="28" t="s">
        <v>9</v>
      </c>
      <c r="E7" s="30">
        <v>131</v>
      </c>
      <c r="F7" s="30">
        <v>127</v>
      </c>
      <c r="G7" s="30"/>
    </row>
    <row r="8" spans="2:7" ht="12" x14ac:dyDescent="0.2">
      <c r="B8" s="28">
        <v>3</v>
      </c>
      <c r="C8" s="31" t="s">
        <v>11</v>
      </c>
      <c r="D8" s="28" t="s">
        <v>9</v>
      </c>
      <c r="E8" s="30">
        <v>28</v>
      </c>
      <c r="F8" s="30">
        <v>28</v>
      </c>
      <c r="G8" s="30"/>
    </row>
    <row r="9" spans="2:7" ht="12" x14ac:dyDescent="0.2">
      <c r="B9" s="28">
        <v>4</v>
      </c>
      <c r="C9" s="31" t="s">
        <v>12</v>
      </c>
      <c r="D9" s="28" t="s">
        <v>13</v>
      </c>
      <c r="E9" s="30"/>
      <c r="F9" s="30"/>
      <c r="G9" s="30"/>
    </row>
    <row r="10" spans="2:7" ht="12" x14ac:dyDescent="0.2">
      <c r="B10" s="28">
        <v>5</v>
      </c>
      <c r="C10" s="31" t="s">
        <v>14</v>
      </c>
      <c r="D10" s="28" t="s">
        <v>9</v>
      </c>
      <c r="E10" s="30"/>
      <c r="F10" s="30"/>
      <c r="G10" s="30"/>
    </row>
    <row r="11" spans="2:7" ht="24" x14ac:dyDescent="0.2">
      <c r="B11" s="28">
        <v>6</v>
      </c>
      <c r="C11" s="31" t="s">
        <v>15</v>
      </c>
      <c r="D11" s="28" t="s">
        <v>16</v>
      </c>
      <c r="E11" s="30"/>
      <c r="F11" s="30"/>
      <c r="G11" s="30"/>
    </row>
    <row r="12" spans="2:7" ht="24" x14ac:dyDescent="0.2">
      <c r="B12" s="28">
        <v>7</v>
      </c>
      <c r="C12" s="31" t="s">
        <v>17</v>
      </c>
      <c r="D12" s="28" t="s">
        <v>9</v>
      </c>
      <c r="E12" s="30"/>
      <c r="F12" s="30"/>
      <c r="G12" s="30"/>
    </row>
    <row r="13" spans="2:7" ht="17.649999999999999" customHeight="1" x14ac:dyDescent="0.2">
      <c r="B13" s="29" t="s">
        <v>18</v>
      </c>
      <c r="C13" s="29" t="s">
        <v>19</v>
      </c>
      <c r="D13" s="30"/>
      <c r="E13" s="30"/>
      <c r="F13" s="30"/>
      <c r="G13" s="30"/>
    </row>
    <row r="14" spans="2:7" ht="12" x14ac:dyDescent="0.2">
      <c r="B14" s="28">
        <v>8</v>
      </c>
      <c r="C14" s="31" t="s">
        <v>20</v>
      </c>
      <c r="D14" s="28" t="s">
        <v>21</v>
      </c>
      <c r="E14" s="30"/>
      <c r="F14" s="30"/>
      <c r="G14" s="30"/>
    </row>
    <row r="15" spans="2:7" ht="12" x14ac:dyDescent="0.2">
      <c r="B15" s="32" t="s">
        <v>22</v>
      </c>
      <c r="C15" s="31" t="s">
        <v>23</v>
      </c>
      <c r="D15" s="28" t="s">
        <v>21</v>
      </c>
      <c r="E15" s="30"/>
      <c r="F15" s="30"/>
      <c r="G15" s="30"/>
    </row>
    <row r="16" spans="2:7" ht="12" x14ac:dyDescent="0.2">
      <c r="B16" s="32" t="s">
        <v>24</v>
      </c>
      <c r="C16" s="31" t="s">
        <v>25</v>
      </c>
      <c r="D16" s="28" t="s">
        <v>21</v>
      </c>
      <c r="E16" s="30"/>
      <c r="F16" s="30"/>
      <c r="G16" s="30"/>
    </row>
    <row r="17" spans="2:7" ht="24" x14ac:dyDescent="0.2">
      <c r="B17" s="32" t="s">
        <v>26</v>
      </c>
      <c r="C17" s="31" t="s">
        <v>27</v>
      </c>
      <c r="D17" s="28" t="s">
        <v>21</v>
      </c>
      <c r="E17" s="30"/>
      <c r="F17" s="30"/>
      <c r="G17" s="30"/>
    </row>
    <row r="18" spans="2:7" ht="24" x14ac:dyDescent="0.2">
      <c r="B18" s="28">
        <v>9</v>
      </c>
      <c r="C18" s="31" t="s">
        <v>28</v>
      </c>
      <c r="D18" s="28" t="s">
        <v>29</v>
      </c>
      <c r="E18" s="30"/>
      <c r="F18" s="30"/>
      <c r="G18" s="30"/>
    </row>
    <row r="19" spans="2:7" ht="12" x14ac:dyDescent="0.2">
      <c r="B19" s="28">
        <v>10</v>
      </c>
      <c r="C19" s="31" t="s">
        <v>30</v>
      </c>
      <c r="D19" s="28" t="s">
        <v>29</v>
      </c>
      <c r="E19" s="30"/>
      <c r="F19" s="30"/>
      <c r="G19" s="30"/>
    </row>
    <row r="20" spans="2:7" ht="12" x14ac:dyDescent="0.2">
      <c r="B20" s="32"/>
      <c r="C20" s="31" t="s">
        <v>31</v>
      </c>
      <c r="D20" s="30"/>
      <c r="E20" s="30"/>
      <c r="F20" s="30"/>
      <c r="G20" s="30"/>
    </row>
    <row r="21" spans="2:7" ht="12" x14ac:dyDescent="0.2">
      <c r="B21" s="32" t="s">
        <v>32</v>
      </c>
      <c r="C21" s="31" t="s">
        <v>33</v>
      </c>
      <c r="D21" s="28" t="s">
        <v>29</v>
      </c>
      <c r="E21" s="30"/>
      <c r="F21" s="30"/>
      <c r="G21" s="30"/>
    </row>
    <row r="22" spans="2:7" ht="12" x14ac:dyDescent="0.2">
      <c r="B22" s="32" t="s">
        <v>34</v>
      </c>
      <c r="C22" s="31" t="s">
        <v>35</v>
      </c>
      <c r="D22" s="28" t="s">
        <v>29</v>
      </c>
      <c r="E22" s="30"/>
      <c r="F22" s="30"/>
      <c r="G22" s="30"/>
    </row>
    <row r="23" spans="2:7" ht="12" x14ac:dyDescent="0.2">
      <c r="B23" s="32" t="s">
        <v>36</v>
      </c>
      <c r="C23" s="31" t="s">
        <v>37</v>
      </c>
      <c r="D23" s="28" t="s">
        <v>29</v>
      </c>
      <c r="E23" s="30"/>
      <c r="F23" s="30"/>
      <c r="G23" s="30"/>
    </row>
    <row r="24" spans="2:7" ht="24" x14ac:dyDescent="0.2">
      <c r="B24" s="28">
        <v>11</v>
      </c>
      <c r="C24" s="31" t="s">
        <v>38</v>
      </c>
      <c r="D24" s="28" t="s">
        <v>39</v>
      </c>
      <c r="E24" s="30"/>
      <c r="F24" s="30"/>
      <c r="G24" s="30"/>
    </row>
    <row r="25" spans="2:7" ht="24" x14ac:dyDescent="0.2">
      <c r="B25" s="28">
        <v>12</v>
      </c>
      <c r="C25" s="31" t="s">
        <v>40</v>
      </c>
      <c r="D25" s="28" t="s">
        <v>29</v>
      </c>
      <c r="E25" s="30"/>
      <c r="F25" s="30"/>
      <c r="G25" s="30"/>
    </row>
    <row r="26" spans="2:7" ht="12" x14ac:dyDescent="0.2">
      <c r="B26" s="33" t="s">
        <v>41</v>
      </c>
      <c r="C26" s="31" t="s">
        <v>42</v>
      </c>
      <c r="D26" s="28" t="s">
        <v>43</v>
      </c>
      <c r="E26" s="30"/>
      <c r="F26" s="30"/>
      <c r="G26" s="30"/>
    </row>
    <row r="27" spans="2:7" ht="36" x14ac:dyDescent="0.2">
      <c r="B27" s="33" t="s">
        <v>44</v>
      </c>
      <c r="C27" s="31" t="s">
        <v>45</v>
      </c>
      <c r="D27" s="28" t="s">
        <v>43</v>
      </c>
      <c r="E27" s="30"/>
      <c r="F27" s="30"/>
      <c r="G27" s="30"/>
    </row>
    <row r="28" spans="2:7" ht="12" x14ac:dyDescent="0.2">
      <c r="B28" s="33" t="s">
        <v>46</v>
      </c>
      <c r="C28" s="31" t="s">
        <v>47</v>
      </c>
      <c r="D28" s="28" t="s">
        <v>43</v>
      </c>
      <c r="E28" s="30"/>
      <c r="F28" s="30"/>
      <c r="G28" s="30"/>
    </row>
    <row r="29" spans="2:7" ht="24" x14ac:dyDescent="0.2">
      <c r="B29" s="28">
        <v>13</v>
      </c>
      <c r="C29" s="31" t="s">
        <v>48</v>
      </c>
      <c r="D29" s="28" t="s">
        <v>21</v>
      </c>
      <c r="E29" s="30"/>
      <c r="F29" s="30"/>
      <c r="G29" s="30"/>
    </row>
    <row r="30" spans="2:7" ht="12" x14ac:dyDescent="0.2">
      <c r="B30" s="33" t="s">
        <v>49</v>
      </c>
      <c r="C30" s="31" t="s">
        <v>50</v>
      </c>
      <c r="D30" s="27" t="s">
        <v>13</v>
      </c>
      <c r="E30" s="30"/>
      <c r="F30" s="30"/>
      <c r="G30" s="30"/>
    </row>
    <row r="31" spans="2:7" ht="12" x14ac:dyDescent="0.2">
      <c r="B31" s="33" t="s">
        <v>51</v>
      </c>
      <c r="C31" s="31" t="s">
        <v>52</v>
      </c>
      <c r="D31" s="27" t="s">
        <v>13</v>
      </c>
      <c r="E31" s="30"/>
      <c r="F31" s="30"/>
      <c r="G31" s="30"/>
    </row>
    <row r="32" spans="2:7" ht="12" x14ac:dyDescent="0.2">
      <c r="B32" s="33" t="s">
        <v>53</v>
      </c>
      <c r="C32" s="31" t="s">
        <v>54</v>
      </c>
      <c r="D32" s="28" t="s">
        <v>13</v>
      </c>
      <c r="E32" s="30"/>
      <c r="F32" s="30"/>
      <c r="G32" s="30"/>
    </row>
    <row r="33" spans="2:7" ht="12" x14ac:dyDescent="0.2">
      <c r="B33" s="29" t="s">
        <v>55</v>
      </c>
      <c r="C33" s="29" t="s">
        <v>56</v>
      </c>
      <c r="D33" s="30"/>
      <c r="E33" s="30"/>
      <c r="F33" s="30"/>
      <c r="G33" s="30"/>
    </row>
    <row r="34" spans="2:7" ht="24" x14ac:dyDescent="0.2">
      <c r="B34" s="28">
        <v>14</v>
      </c>
      <c r="C34" s="31" t="s">
        <v>57</v>
      </c>
      <c r="D34" s="28" t="s">
        <v>21</v>
      </c>
      <c r="E34" s="30"/>
      <c r="F34" s="30"/>
      <c r="G34" s="30"/>
    </row>
    <row r="35" spans="2:7" ht="24" x14ac:dyDescent="0.2">
      <c r="B35" s="28">
        <v>15</v>
      </c>
      <c r="C35" s="31" t="s">
        <v>58</v>
      </c>
      <c r="D35" s="28" t="s">
        <v>21</v>
      </c>
      <c r="E35" s="30"/>
      <c r="F35" s="30"/>
      <c r="G35" s="30"/>
    </row>
    <row r="36" spans="2:7" ht="24" x14ac:dyDescent="0.2">
      <c r="B36" s="28">
        <v>16</v>
      </c>
      <c r="C36" s="31" t="s">
        <v>59</v>
      </c>
      <c r="D36" s="28" t="s">
        <v>13</v>
      </c>
      <c r="E36" s="30"/>
      <c r="F36" s="30"/>
      <c r="G36" s="30"/>
    </row>
    <row r="37" spans="2:7" ht="36" x14ac:dyDescent="0.2">
      <c r="B37" s="28">
        <v>17</v>
      </c>
      <c r="C37" s="31" t="s">
        <v>60</v>
      </c>
      <c r="D37" s="28" t="s">
        <v>13</v>
      </c>
      <c r="E37" s="30"/>
      <c r="F37" s="30"/>
      <c r="G37" s="30"/>
    </row>
    <row r="38" spans="2:7" ht="36" x14ac:dyDescent="0.2">
      <c r="B38" s="28">
        <v>18</v>
      </c>
      <c r="C38" s="31" t="s">
        <v>61</v>
      </c>
      <c r="D38" s="28" t="s">
        <v>21</v>
      </c>
      <c r="E38" s="30"/>
      <c r="F38" s="30"/>
      <c r="G38" s="30"/>
    </row>
    <row r="39" spans="2:7" ht="24" x14ac:dyDescent="0.2">
      <c r="B39" s="28">
        <v>19</v>
      </c>
      <c r="C39" s="31" t="s">
        <v>62</v>
      </c>
      <c r="D39" s="28" t="s">
        <v>21</v>
      </c>
      <c r="E39" s="30"/>
      <c r="F39" s="30"/>
      <c r="G39" s="30"/>
    </row>
    <row r="40" spans="2:7" ht="24" x14ac:dyDescent="0.2">
      <c r="B40" s="28">
        <v>20</v>
      </c>
      <c r="C40" s="31" t="s">
        <v>63</v>
      </c>
      <c r="D40" s="28" t="s">
        <v>21</v>
      </c>
      <c r="E40" s="30"/>
      <c r="F40" s="30"/>
      <c r="G40" s="30"/>
    </row>
    <row r="41" spans="2:7" ht="24" x14ac:dyDescent="0.2">
      <c r="B41" s="28">
        <v>21</v>
      </c>
      <c r="C41" s="31" t="s">
        <v>64</v>
      </c>
      <c r="D41" s="28" t="s">
        <v>21</v>
      </c>
      <c r="E41" s="30"/>
      <c r="F41" s="30"/>
      <c r="G41" s="30"/>
    </row>
    <row r="42" spans="2:7" ht="24" x14ac:dyDescent="0.2">
      <c r="B42" s="28">
        <v>22</v>
      </c>
      <c r="C42" s="31" t="s">
        <v>65</v>
      </c>
      <c r="D42" s="28" t="s">
        <v>21</v>
      </c>
      <c r="E42" s="30"/>
      <c r="F42" s="30"/>
      <c r="G42" s="30"/>
    </row>
    <row r="43" spans="2:7" ht="12" x14ac:dyDescent="0.2">
      <c r="B43" s="29" t="s">
        <v>66</v>
      </c>
      <c r="C43" s="29" t="s">
        <v>67</v>
      </c>
      <c r="D43" s="30"/>
      <c r="E43" s="30"/>
      <c r="F43" s="30"/>
      <c r="G43" s="30"/>
    </row>
    <row r="44" spans="2:7" ht="36" x14ac:dyDescent="0.2">
      <c r="B44" s="28">
        <v>23</v>
      </c>
      <c r="C44" s="31" t="s">
        <v>68</v>
      </c>
      <c r="D44" s="28" t="s">
        <v>13</v>
      </c>
      <c r="E44" s="30"/>
      <c r="F44" s="30"/>
      <c r="G44" s="30"/>
    </row>
    <row r="45" spans="2:7" ht="36" x14ac:dyDescent="0.2">
      <c r="B45" s="28">
        <v>24</v>
      </c>
      <c r="C45" s="31" t="s">
        <v>69</v>
      </c>
      <c r="D45" s="28" t="s">
        <v>9</v>
      </c>
      <c r="E45" s="30"/>
      <c r="F45" s="30"/>
      <c r="G45" s="30"/>
    </row>
    <row r="46" spans="2:7" ht="24" x14ac:dyDescent="0.2">
      <c r="B46" s="28">
        <v>25</v>
      </c>
      <c r="C46" s="31" t="s">
        <v>70</v>
      </c>
      <c r="D46" s="28" t="s">
        <v>9</v>
      </c>
      <c r="E46" s="30"/>
      <c r="F46" s="30"/>
      <c r="G46" s="30"/>
    </row>
    <row r="47" spans="2:7" ht="36" x14ac:dyDescent="0.2">
      <c r="B47" s="28">
        <v>26</v>
      </c>
      <c r="C47" s="31" t="s">
        <v>71</v>
      </c>
      <c r="D47" s="28" t="s">
        <v>13</v>
      </c>
      <c r="E47" s="30"/>
      <c r="F47" s="30"/>
      <c r="G47" s="30"/>
    </row>
    <row r="48" spans="2:7" ht="24" x14ac:dyDescent="0.2">
      <c r="B48" s="28">
        <v>27</v>
      </c>
      <c r="C48" s="31" t="s">
        <v>72</v>
      </c>
      <c r="D48" s="28" t="s">
        <v>9</v>
      </c>
      <c r="E48" s="30"/>
      <c r="F48" s="30"/>
      <c r="G48" s="30"/>
    </row>
    <row r="49" spans="2:7" ht="36" x14ac:dyDescent="0.2">
      <c r="B49" s="28">
        <v>28</v>
      </c>
      <c r="C49" s="31" t="s">
        <v>73</v>
      </c>
      <c r="D49" s="28" t="s">
        <v>13</v>
      </c>
      <c r="E49" s="30"/>
      <c r="F49" s="30"/>
      <c r="G49" s="30"/>
    </row>
    <row r="50" spans="2:7" ht="24" x14ac:dyDescent="0.2">
      <c r="B50" s="28">
        <v>29</v>
      </c>
      <c r="C50" s="31" t="s">
        <v>74</v>
      </c>
      <c r="D50" s="28" t="s">
        <v>13</v>
      </c>
      <c r="E50" s="30"/>
      <c r="F50" s="30"/>
      <c r="G50" s="30"/>
    </row>
    <row r="51" spans="2:7" ht="48" x14ac:dyDescent="0.2">
      <c r="B51" s="28">
        <v>30</v>
      </c>
      <c r="C51" s="31" t="s">
        <v>75</v>
      </c>
      <c r="D51" s="28" t="s">
        <v>13</v>
      </c>
      <c r="E51" s="30"/>
      <c r="F51" s="30"/>
      <c r="G51" s="30"/>
    </row>
    <row r="52" spans="2:7" ht="48" x14ac:dyDescent="0.2">
      <c r="B52" s="28">
        <v>31</v>
      </c>
      <c r="C52" s="31" t="s">
        <v>76</v>
      </c>
      <c r="D52" s="28" t="s">
        <v>13</v>
      </c>
      <c r="E52" s="30"/>
      <c r="F52" s="30"/>
      <c r="G52" s="30"/>
    </row>
    <row r="53" spans="2:7" ht="48" x14ac:dyDescent="0.2">
      <c r="B53" s="28">
        <v>32</v>
      </c>
      <c r="C53" s="31" t="s">
        <v>77</v>
      </c>
      <c r="D53" s="28" t="s">
        <v>13</v>
      </c>
      <c r="E53" s="30"/>
      <c r="F53" s="30"/>
      <c r="G53" s="30"/>
    </row>
    <row r="54" spans="2:7" ht="12" x14ac:dyDescent="0.2">
      <c r="B54" s="29" t="s">
        <v>78</v>
      </c>
      <c r="C54" s="29" t="s">
        <v>79</v>
      </c>
      <c r="D54" s="30"/>
      <c r="E54" s="30"/>
      <c r="F54" s="30"/>
      <c r="G54" s="30"/>
    </row>
    <row r="55" spans="2:7" ht="36" x14ac:dyDescent="0.2">
      <c r="B55" s="28">
        <v>33</v>
      </c>
      <c r="C55" s="31" t="s">
        <v>80</v>
      </c>
      <c r="D55" s="28" t="s">
        <v>13</v>
      </c>
      <c r="E55" s="30"/>
      <c r="F55" s="30"/>
      <c r="G55" s="30"/>
    </row>
    <row r="56" spans="2:7" ht="36" x14ac:dyDescent="0.2">
      <c r="B56" s="28">
        <v>34</v>
      </c>
      <c r="C56" s="31" t="s">
        <v>81</v>
      </c>
      <c r="D56" s="28" t="s">
        <v>13</v>
      </c>
      <c r="E56" s="30"/>
      <c r="F56" s="30"/>
      <c r="G56" s="30"/>
    </row>
    <row r="57" spans="2:7" ht="72" x14ac:dyDescent="0.2">
      <c r="B57" s="28">
        <v>35</v>
      </c>
      <c r="C57" s="31" t="s">
        <v>82</v>
      </c>
      <c r="D57" s="28" t="s">
        <v>13</v>
      </c>
      <c r="E57" s="30"/>
      <c r="F57" s="30"/>
      <c r="G57" s="30"/>
    </row>
    <row r="58" spans="2:7" ht="36" x14ac:dyDescent="0.2">
      <c r="B58" s="28">
        <v>36</v>
      </c>
      <c r="C58" s="31" t="s">
        <v>83</v>
      </c>
      <c r="D58" s="28" t="s">
        <v>13</v>
      </c>
      <c r="E58" s="30"/>
      <c r="F58" s="30"/>
      <c r="G58" s="30"/>
    </row>
    <row r="59" spans="2:7" ht="48" x14ac:dyDescent="0.2">
      <c r="B59" s="28">
        <v>37</v>
      </c>
      <c r="C59" s="31" t="s">
        <v>84</v>
      </c>
      <c r="D59" s="28" t="s">
        <v>13</v>
      </c>
      <c r="E59" s="30"/>
      <c r="F59" s="30"/>
      <c r="G59" s="30"/>
    </row>
    <row r="60" spans="2:7" ht="12" x14ac:dyDescent="0.2"/>
    <row r="61" spans="2:7" ht="12" x14ac:dyDescent="0.2"/>
    <row r="62" spans="2:7" ht="12" x14ac:dyDescent="0.2">
      <c r="B62" s="97" t="s">
        <v>85</v>
      </c>
      <c r="C62" s="98"/>
      <c r="D62" s="98"/>
      <c r="E62" s="98"/>
    </row>
    <row r="63" spans="2:7" ht="14.25" x14ac:dyDescent="0.2">
      <c r="B63" s="99"/>
      <c r="C63" s="99"/>
      <c r="D63" s="99"/>
      <c r="E63" s="99"/>
      <c r="F63" s="34"/>
      <c r="G63" s="34"/>
    </row>
    <row r="64" spans="2:7" ht="14.25" x14ac:dyDescent="0.2">
      <c r="B64" s="35"/>
      <c r="C64" s="36" t="s">
        <v>1</v>
      </c>
      <c r="D64" s="36" t="s">
        <v>86</v>
      </c>
      <c r="E64" s="36" t="s">
        <v>87</v>
      </c>
      <c r="F64" s="34"/>
      <c r="G64" s="34"/>
    </row>
    <row r="65" spans="2:5" ht="12" x14ac:dyDescent="0.2">
      <c r="B65" s="37">
        <v>1</v>
      </c>
      <c r="C65" s="38" t="s">
        <v>88</v>
      </c>
      <c r="D65" s="25">
        <f>SUM(D66:D70)</f>
        <v>100</v>
      </c>
      <c r="E65" s="25">
        <f>SUM(E66:E70)</f>
        <v>115</v>
      </c>
    </row>
    <row r="66" spans="2:5" ht="12" x14ac:dyDescent="0.2">
      <c r="B66" s="40" t="s">
        <v>89</v>
      </c>
      <c r="C66" s="38" t="s">
        <v>90</v>
      </c>
      <c r="D66" s="39">
        <v>3</v>
      </c>
      <c r="E66" s="39">
        <v>4</v>
      </c>
    </row>
    <row r="67" spans="2:5" ht="12" x14ac:dyDescent="0.2">
      <c r="B67" s="40" t="s">
        <v>91</v>
      </c>
      <c r="C67" s="38" t="s">
        <v>92</v>
      </c>
      <c r="D67" s="39">
        <v>10</v>
      </c>
      <c r="E67" s="39">
        <v>12</v>
      </c>
    </row>
    <row r="68" spans="2:5" ht="12" x14ac:dyDescent="0.2">
      <c r="B68" s="40" t="s">
        <v>93</v>
      </c>
      <c r="C68" s="38" t="s">
        <v>94</v>
      </c>
      <c r="D68" s="39">
        <v>19</v>
      </c>
      <c r="E68" s="39">
        <v>21</v>
      </c>
    </row>
    <row r="69" spans="2:5" ht="12" x14ac:dyDescent="0.2">
      <c r="B69" s="40" t="s">
        <v>95</v>
      </c>
      <c r="C69" s="38" t="s">
        <v>96</v>
      </c>
      <c r="D69" s="39">
        <v>49</v>
      </c>
      <c r="E69" s="39">
        <v>37</v>
      </c>
    </row>
    <row r="70" spans="2:5" ht="12" x14ac:dyDescent="0.2">
      <c r="B70" s="40" t="s">
        <v>97</v>
      </c>
      <c r="C70" s="38" t="s">
        <v>98</v>
      </c>
      <c r="D70" s="39">
        <v>19</v>
      </c>
      <c r="E70" s="39">
        <v>41</v>
      </c>
    </row>
    <row r="71" spans="2:5" ht="12" x14ac:dyDescent="0.2">
      <c r="B71" s="37">
        <v>2</v>
      </c>
      <c r="C71" s="38" t="s">
        <v>99</v>
      </c>
      <c r="D71" s="39">
        <v>3</v>
      </c>
      <c r="E71" s="39">
        <v>0</v>
      </c>
    </row>
    <row r="72" spans="2:5" ht="12" x14ac:dyDescent="0.2">
      <c r="B72" s="37">
        <v>3</v>
      </c>
      <c r="C72" s="38" t="s">
        <v>100</v>
      </c>
      <c r="D72" s="39">
        <v>0</v>
      </c>
      <c r="E72" s="39">
        <v>0</v>
      </c>
    </row>
    <row r="73" spans="2:5" ht="12" x14ac:dyDescent="0.2">
      <c r="B73" s="37">
        <v>4</v>
      </c>
      <c r="C73" s="38" t="s">
        <v>101</v>
      </c>
      <c r="D73" s="39">
        <v>1</v>
      </c>
      <c r="E73" s="39">
        <v>2</v>
      </c>
    </row>
    <row r="74" spans="2:5" ht="12" x14ac:dyDescent="0.2">
      <c r="B74" s="37">
        <v>5</v>
      </c>
      <c r="C74" s="38" t="s">
        <v>102</v>
      </c>
      <c r="D74" s="39">
        <v>1</v>
      </c>
      <c r="E74" s="39">
        <v>0</v>
      </c>
    </row>
    <row r="75" spans="2:5" ht="12" x14ac:dyDescent="0.2">
      <c r="B75" s="37">
        <v>6</v>
      </c>
      <c r="C75" s="38" t="s">
        <v>103</v>
      </c>
      <c r="D75" s="39"/>
      <c r="E75" s="39"/>
    </row>
    <row r="76" spans="2:5" ht="12" x14ac:dyDescent="0.2">
      <c r="B76" s="37">
        <v>7</v>
      </c>
      <c r="C76" s="38" t="s">
        <v>104</v>
      </c>
      <c r="D76" s="39"/>
      <c r="E76" s="39"/>
    </row>
    <row r="77" spans="2:5" ht="12" x14ac:dyDescent="0.2">
      <c r="B77" s="37">
        <v>8</v>
      </c>
      <c r="C77" s="38" t="s">
        <v>105</v>
      </c>
      <c r="D77" s="39"/>
      <c r="E77" s="39"/>
    </row>
    <row r="78" spans="2:5" ht="12" x14ac:dyDescent="0.2">
      <c r="B78" s="37">
        <v>9</v>
      </c>
      <c r="C78" s="38" t="s">
        <v>106</v>
      </c>
      <c r="D78" s="39"/>
      <c r="E78" s="39"/>
    </row>
    <row r="79" spans="2:5" ht="12" x14ac:dyDescent="0.2">
      <c r="B79" s="37">
        <v>10</v>
      </c>
      <c r="C79" s="38" t="s">
        <v>107</v>
      </c>
      <c r="D79" s="39"/>
      <c r="E79" s="39"/>
    </row>
    <row r="80" spans="2:5" ht="12" x14ac:dyDescent="0.2">
      <c r="B80" s="37">
        <v>11</v>
      </c>
      <c r="C80" s="38" t="s">
        <v>108</v>
      </c>
      <c r="D80" s="39"/>
      <c r="E80" s="39"/>
    </row>
    <row r="81" spans="2:5" ht="12" x14ac:dyDescent="0.2">
      <c r="B81" s="37">
        <v>12</v>
      </c>
      <c r="C81" s="38" t="s">
        <v>109</v>
      </c>
      <c r="D81" s="39"/>
      <c r="E81" s="39"/>
    </row>
    <row r="82" spans="2:5" ht="12" x14ac:dyDescent="0.2">
      <c r="B82" s="37">
        <v>13</v>
      </c>
      <c r="C82" s="38" t="s">
        <v>110</v>
      </c>
      <c r="D82" s="39"/>
      <c r="E82" s="39"/>
    </row>
    <row r="83" spans="2:5" ht="12" x14ac:dyDescent="0.2">
      <c r="B83" s="40" t="s">
        <v>49</v>
      </c>
      <c r="C83" s="38" t="s">
        <v>111</v>
      </c>
      <c r="D83" s="39"/>
      <c r="E83" s="39"/>
    </row>
    <row r="84" spans="2:5" ht="12" x14ac:dyDescent="0.2">
      <c r="B84" s="40" t="s">
        <v>51</v>
      </c>
      <c r="C84" s="38" t="s">
        <v>112</v>
      </c>
      <c r="D84" s="39"/>
      <c r="E84" s="39"/>
    </row>
    <row r="85" spans="2:5" ht="12" x14ac:dyDescent="0.2">
      <c r="B85" s="37">
        <v>14</v>
      </c>
      <c r="C85" s="39" t="s">
        <v>113</v>
      </c>
      <c r="D85" s="39">
        <v>5</v>
      </c>
      <c r="E85" s="39">
        <v>4</v>
      </c>
    </row>
    <row r="86" spans="2:5" ht="12" x14ac:dyDescent="0.2">
      <c r="B86" s="37">
        <v>15</v>
      </c>
      <c r="C86" s="39" t="s">
        <v>114</v>
      </c>
      <c r="D86" s="39">
        <v>2</v>
      </c>
      <c r="E86" s="39">
        <v>1</v>
      </c>
    </row>
    <row r="87" spans="2:5" ht="12" x14ac:dyDescent="0.2">
      <c r="B87" s="37">
        <v>16</v>
      </c>
      <c r="C87" s="39" t="s">
        <v>115</v>
      </c>
      <c r="D87" s="39"/>
      <c r="E87" s="39"/>
    </row>
    <row r="88" spans="2:5" ht="12" x14ac:dyDescent="0.2">
      <c r="B88" s="37">
        <v>17</v>
      </c>
      <c r="C88" s="39" t="s">
        <v>116</v>
      </c>
      <c r="D88" s="39">
        <v>10</v>
      </c>
      <c r="E88" s="39">
        <v>12</v>
      </c>
    </row>
    <row r="89" spans="2:5" ht="12" x14ac:dyDescent="0.2">
      <c r="B89" s="37">
        <v>18</v>
      </c>
      <c r="C89" s="39" t="s">
        <v>117</v>
      </c>
      <c r="D89" s="39"/>
      <c r="E89" s="39"/>
    </row>
    <row r="90" spans="2:5" ht="12" x14ac:dyDescent="0.2">
      <c r="B90" s="37">
        <v>19</v>
      </c>
      <c r="C90" s="39" t="s">
        <v>118</v>
      </c>
      <c r="D90" s="39">
        <v>0</v>
      </c>
      <c r="E90" s="39">
        <v>0</v>
      </c>
    </row>
    <row r="91" spans="2:5" ht="12" x14ac:dyDescent="0.2">
      <c r="B91" s="37">
        <v>20</v>
      </c>
      <c r="C91" s="39" t="s">
        <v>119</v>
      </c>
      <c r="D91" s="39">
        <v>0</v>
      </c>
      <c r="E91" s="39">
        <v>0</v>
      </c>
    </row>
    <row r="92" spans="2:5" ht="12" x14ac:dyDescent="0.2">
      <c r="B92" s="37">
        <v>21</v>
      </c>
      <c r="C92" s="39" t="s">
        <v>120</v>
      </c>
      <c r="D92" s="39">
        <v>0</v>
      </c>
      <c r="E92" s="39">
        <v>0</v>
      </c>
    </row>
    <row r="93" spans="2:5" ht="12" x14ac:dyDescent="0.2">
      <c r="B93" s="37">
        <v>22</v>
      </c>
      <c r="C93" s="39" t="s">
        <v>121</v>
      </c>
      <c r="D93" s="39">
        <v>0</v>
      </c>
      <c r="E93" s="39">
        <v>0</v>
      </c>
    </row>
    <row r="94" spans="2:5" ht="12" x14ac:dyDescent="0.2">
      <c r="B94" s="37">
        <v>23</v>
      </c>
      <c r="C94" s="39" t="s">
        <v>122</v>
      </c>
      <c r="D94" s="39">
        <v>0</v>
      </c>
      <c r="E94" s="39">
        <v>0</v>
      </c>
    </row>
    <row r="95" spans="2:5" ht="12" x14ac:dyDescent="0.2">
      <c r="B95" s="37">
        <v>24</v>
      </c>
      <c r="C95" s="39" t="s">
        <v>123</v>
      </c>
      <c r="D95" s="39">
        <v>1</v>
      </c>
      <c r="E95" s="39">
        <v>2</v>
      </c>
    </row>
    <row r="96" spans="2:5" ht="12" x14ac:dyDescent="0.2">
      <c r="B96" s="40" t="s">
        <v>124</v>
      </c>
      <c r="C96" s="39" t="s">
        <v>125</v>
      </c>
      <c r="D96" s="39">
        <v>0</v>
      </c>
      <c r="E96" s="39">
        <v>0</v>
      </c>
    </row>
    <row r="97" spans="2:5" ht="12" x14ac:dyDescent="0.2">
      <c r="B97" s="40" t="s">
        <v>126</v>
      </c>
      <c r="C97" s="39" t="s">
        <v>127</v>
      </c>
      <c r="D97" s="39">
        <v>0</v>
      </c>
      <c r="E97" s="39">
        <v>0</v>
      </c>
    </row>
    <row r="98" spans="2:5" ht="12" x14ac:dyDescent="0.2">
      <c r="B98" s="40" t="s">
        <v>128</v>
      </c>
      <c r="C98" s="39" t="s">
        <v>129</v>
      </c>
      <c r="D98" s="39">
        <v>0</v>
      </c>
      <c r="E98" s="39">
        <v>0</v>
      </c>
    </row>
    <row r="99" spans="2:5" ht="12" x14ac:dyDescent="0.2">
      <c r="B99" s="37">
        <v>25</v>
      </c>
      <c r="C99" s="39" t="s">
        <v>130</v>
      </c>
      <c r="D99" s="39">
        <v>0</v>
      </c>
      <c r="E99" s="39">
        <v>0</v>
      </c>
    </row>
    <row r="100" spans="2:5" ht="24" x14ac:dyDescent="0.2">
      <c r="B100" s="37">
        <v>26</v>
      </c>
      <c r="C100" s="41" t="s">
        <v>131</v>
      </c>
      <c r="D100" s="39">
        <v>0</v>
      </c>
      <c r="E100" s="39">
        <v>0</v>
      </c>
    </row>
    <row r="101" spans="2:5" ht="12" x14ac:dyDescent="0.2">
      <c r="B101" s="37">
        <v>27</v>
      </c>
      <c r="C101" s="39" t="s">
        <v>132</v>
      </c>
      <c r="D101" s="39">
        <v>0</v>
      </c>
      <c r="E101" s="39">
        <v>0</v>
      </c>
    </row>
    <row r="102" spans="2:5" ht="12" x14ac:dyDescent="0.2">
      <c r="B102" s="37">
        <v>28</v>
      </c>
      <c r="C102" s="39" t="s">
        <v>133</v>
      </c>
      <c r="D102" s="39">
        <v>6</v>
      </c>
      <c r="E102" s="39">
        <v>5</v>
      </c>
    </row>
    <row r="103" spans="2:5" ht="12" x14ac:dyDescent="0.2">
      <c r="B103" s="40" t="s">
        <v>134</v>
      </c>
      <c r="C103" s="38" t="s">
        <v>90</v>
      </c>
      <c r="D103" s="39">
        <v>4</v>
      </c>
      <c r="E103" s="39">
        <v>0</v>
      </c>
    </row>
    <row r="104" spans="2:5" ht="12" x14ac:dyDescent="0.2">
      <c r="B104" s="40" t="s">
        <v>135</v>
      </c>
      <c r="C104" s="38" t="s">
        <v>92</v>
      </c>
      <c r="D104" s="39">
        <v>1</v>
      </c>
      <c r="E104" s="39">
        <v>2</v>
      </c>
    </row>
    <row r="105" spans="2:5" ht="12" x14ac:dyDescent="0.2">
      <c r="B105" s="40" t="s">
        <v>136</v>
      </c>
      <c r="C105" s="38" t="s">
        <v>94</v>
      </c>
      <c r="D105" s="39">
        <v>0</v>
      </c>
      <c r="E105" s="39">
        <v>0</v>
      </c>
    </row>
    <row r="106" spans="2:5" ht="12" x14ac:dyDescent="0.2">
      <c r="B106" s="40" t="s">
        <v>137</v>
      </c>
      <c r="C106" s="38" t="s">
        <v>96</v>
      </c>
      <c r="D106" s="39">
        <v>1</v>
      </c>
      <c r="E106" s="39">
        <v>1</v>
      </c>
    </row>
    <row r="107" spans="2:5" ht="12" x14ac:dyDescent="0.2">
      <c r="B107" s="40" t="s">
        <v>138</v>
      </c>
      <c r="C107" s="38" t="s">
        <v>98</v>
      </c>
      <c r="D107" s="39">
        <v>0</v>
      </c>
      <c r="E107" s="39">
        <v>0</v>
      </c>
    </row>
    <row r="108" spans="2:5" ht="12" x14ac:dyDescent="0.2">
      <c r="B108" s="37">
        <v>29</v>
      </c>
      <c r="C108" s="39" t="s">
        <v>139</v>
      </c>
      <c r="D108" s="39">
        <v>0</v>
      </c>
      <c r="E108" s="39">
        <v>0</v>
      </c>
    </row>
    <row r="109" spans="2:5" ht="12" x14ac:dyDescent="0.2">
      <c r="B109" s="37">
        <v>30</v>
      </c>
      <c r="C109" s="39" t="s">
        <v>140</v>
      </c>
      <c r="D109" s="39">
        <v>0</v>
      </c>
      <c r="E109" s="39">
        <v>0</v>
      </c>
    </row>
    <row r="110" spans="2:5" ht="12" x14ac:dyDescent="0.2">
      <c r="B110" s="37">
        <v>31</v>
      </c>
      <c r="C110" s="39" t="s">
        <v>141</v>
      </c>
      <c r="D110" s="39">
        <v>0</v>
      </c>
      <c r="E110" s="39">
        <v>0</v>
      </c>
    </row>
    <row r="111" spans="2:5" ht="24" x14ac:dyDescent="0.2">
      <c r="B111" s="40" t="s">
        <v>142</v>
      </c>
      <c r="C111" s="41" t="s">
        <v>143</v>
      </c>
      <c r="D111" s="39">
        <v>0</v>
      </c>
      <c r="E111" s="39">
        <v>0</v>
      </c>
    </row>
    <row r="112" spans="2:5" ht="12" x14ac:dyDescent="0.2">
      <c r="B112" s="40" t="s">
        <v>144</v>
      </c>
      <c r="C112" s="39" t="s">
        <v>145</v>
      </c>
      <c r="D112" s="39">
        <v>0</v>
      </c>
      <c r="E112" s="39">
        <v>0</v>
      </c>
    </row>
    <row r="113" spans="2:5" ht="12" x14ac:dyDescent="0.2">
      <c r="B113" s="40" t="s">
        <v>146</v>
      </c>
      <c r="C113" s="39" t="s">
        <v>147</v>
      </c>
      <c r="D113" s="39">
        <v>0</v>
      </c>
      <c r="E113" s="39">
        <v>0</v>
      </c>
    </row>
    <row r="114" spans="2:5" ht="12" x14ac:dyDescent="0.2">
      <c r="B114" s="40" t="s">
        <v>148</v>
      </c>
      <c r="C114" s="39" t="s">
        <v>149</v>
      </c>
      <c r="D114" s="39">
        <v>0</v>
      </c>
      <c r="E114" s="39">
        <v>0</v>
      </c>
    </row>
    <row r="115" spans="2:5" ht="48" x14ac:dyDescent="0.2">
      <c r="B115" s="37">
        <v>32</v>
      </c>
      <c r="C115" s="41" t="s">
        <v>150</v>
      </c>
      <c r="D115" s="39">
        <v>77</v>
      </c>
      <c r="E115" s="39">
        <v>77</v>
      </c>
    </row>
    <row r="116" spans="2:5" ht="12" x14ac:dyDescent="0.2">
      <c r="B116" s="37">
        <v>33</v>
      </c>
      <c r="C116" s="39" t="s">
        <v>151</v>
      </c>
      <c r="D116" s="39">
        <v>0</v>
      </c>
      <c r="E116" s="39">
        <v>4</v>
      </c>
    </row>
    <row r="117" spans="2:5" ht="12" x14ac:dyDescent="0.2">
      <c r="B117" s="37">
        <v>34</v>
      </c>
      <c r="C117" s="39" t="s">
        <v>152</v>
      </c>
      <c r="D117" s="39">
        <v>4</v>
      </c>
      <c r="E117" s="39">
        <v>4</v>
      </c>
    </row>
    <row r="118" spans="2:5" ht="12" x14ac:dyDescent="0.2">
      <c r="B118" s="37" t="s">
        <v>153</v>
      </c>
      <c r="C118" s="38" t="s">
        <v>90</v>
      </c>
      <c r="D118" s="39">
        <v>0</v>
      </c>
      <c r="E118" s="39">
        <v>1</v>
      </c>
    </row>
    <row r="119" spans="2:5" ht="12" x14ac:dyDescent="0.2">
      <c r="B119" s="37" t="s">
        <v>154</v>
      </c>
      <c r="C119" s="38" t="s">
        <v>92</v>
      </c>
      <c r="D119" s="39">
        <v>4</v>
      </c>
      <c r="E119" s="39">
        <v>3</v>
      </c>
    </row>
    <row r="120" spans="2:5" ht="12" x14ac:dyDescent="0.2">
      <c r="B120" s="37" t="s">
        <v>155</v>
      </c>
      <c r="C120" s="38" t="s">
        <v>94</v>
      </c>
      <c r="D120" s="39">
        <v>0</v>
      </c>
      <c r="E120" s="39">
        <v>0</v>
      </c>
    </row>
    <row r="121" spans="2:5" ht="12" x14ac:dyDescent="0.2">
      <c r="B121" s="37" t="s">
        <v>156</v>
      </c>
      <c r="C121" s="38" t="s">
        <v>96</v>
      </c>
      <c r="D121" s="39">
        <v>0</v>
      </c>
      <c r="E121" s="39">
        <v>0</v>
      </c>
    </row>
    <row r="122" spans="2:5" ht="12" x14ac:dyDescent="0.2">
      <c r="B122" s="37" t="s">
        <v>157</v>
      </c>
      <c r="C122" s="38" t="s">
        <v>98</v>
      </c>
      <c r="D122" s="39">
        <v>0</v>
      </c>
      <c r="E122" s="39">
        <v>2</v>
      </c>
    </row>
    <row r="123" spans="2:5" ht="24" x14ac:dyDescent="0.2">
      <c r="B123" s="37">
        <v>35</v>
      </c>
      <c r="C123" s="41" t="s">
        <v>158</v>
      </c>
      <c r="D123" s="39">
        <v>0</v>
      </c>
      <c r="E123" s="39">
        <v>0</v>
      </c>
    </row>
    <row r="124" spans="2:5" ht="24" x14ac:dyDescent="0.2">
      <c r="B124" s="37">
        <v>36</v>
      </c>
      <c r="C124" s="41" t="s">
        <v>159</v>
      </c>
      <c r="D124" s="39">
        <v>0</v>
      </c>
      <c r="E124" s="39">
        <v>0</v>
      </c>
    </row>
    <row r="125" spans="2:5" ht="12" x14ac:dyDescent="0.2">
      <c r="B125" s="37" t="s">
        <v>160</v>
      </c>
      <c r="C125" s="38" t="s">
        <v>90</v>
      </c>
      <c r="D125" s="39">
        <v>0</v>
      </c>
      <c r="E125" s="39">
        <v>0</v>
      </c>
    </row>
    <row r="126" spans="2:5" ht="12" x14ac:dyDescent="0.2">
      <c r="B126" s="37" t="s">
        <v>161</v>
      </c>
      <c r="C126" s="38" t="s">
        <v>92</v>
      </c>
      <c r="D126" s="39">
        <v>0</v>
      </c>
      <c r="E126" s="39">
        <v>0</v>
      </c>
    </row>
    <row r="127" spans="2:5" ht="12" x14ac:dyDescent="0.2">
      <c r="B127" s="37" t="s">
        <v>162</v>
      </c>
      <c r="C127" s="38" t="s">
        <v>94</v>
      </c>
      <c r="D127" s="39">
        <v>0</v>
      </c>
      <c r="E127" s="39">
        <v>0</v>
      </c>
    </row>
    <row r="128" spans="2:5" ht="12" x14ac:dyDescent="0.2">
      <c r="B128" s="37" t="s">
        <v>163</v>
      </c>
      <c r="C128" s="38" t="s">
        <v>96</v>
      </c>
      <c r="D128" s="39">
        <v>0</v>
      </c>
      <c r="E128" s="39">
        <v>0</v>
      </c>
    </row>
    <row r="129" spans="2:5" ht="12" x14ac:dyDescent="0.2">
      <c r="B129" s="37" t="s">
        <v>164</v>
      </c>
      <c r="C129" s="38" t="s">
        <v>98</v>
      </c>
      <c r="D129" s="39">
        <v>0</v>
      </c>
      <c r="E129" s="39">
        <v>0</v>
      </c>
    </row>
    <row r="130" spans="2:5" ht="12" x14ac:dyDescent="0.2">
      <c r="B130" s="37">
        <v>37</v>
      </c>
      <c r="C130" s="39" t="s">
        <v>165</v>
      </c>
      <c r="D130" s="39">
        <v>0</v>
      </c>
      <c r="E130" s="39">
        <v>0</v>
      </c>
    </row>
    <row r="131" spans="2:5" ht="12" x14ac:dyDescent="0.2">
      <c r="B131" s="37" t="s">
        <v>166</v>
      </c>
      <c r="C131" s="39" t="s">
        <v>167</v>
      </c>
      <c r="D131" s="39">
        <v>0</v>
      </c>
      <c r="E131" s="39">
        <v>0</v>
      </c>
    </row>
    <row r="132" spans="2:5" ht="12" x14ac:dyDescent="0.2">
      <c r="B132" s="37" t="s">
        <v>168</v>
      </c>
      <c r="C132" s="39" t="s">
        <v>169</v>
      </c>
      <c r="D132" s="39">
        <v>0</v>
      </c>
      <c r="E132" s="39">
        <v>0</v>
      </c>
    </row>
    <row r="133" spans="2:5" ht="12" x14ac:dyDescent="0.2"/>
    <row r="134" spans="2:5" ht="12" x14ac:dyDescent="0.2"/>
    <row r="135" spans="2:5" ht="12" x14ac:dyDescent="0.2"/>
    <row r="136" spans="2:5" ht="12" x14ac:dyDescent="0.2"/>
    <row r="137" spans="2:5" ht="12" x14ac:dyDescent="0.2"/>
    <row r="138" spans="2:5" ht="12" x14ac:dyDescent="0.2"/>
    <row r="139" spans="2:5" ht="12" x14ac:dyDescent="0.2"/>
    <row r="140" spans="2:5" ht="12" x14ac:dyDescent="0.2"/>
    <row r="141" spans="2:5" ht="12" x14ac:dyDescent="0.2"/>
    <row r="142" spans="2:5" ht="12" x14ac:dyDescent="0.2"/>
    <row r="143" spans="2:5" ht="12" x14ac:dyDescent="0.2"/>
    <row r="144" spans="2:5" ht="12" x14ac:dyDescent="0.2"/>
    <row r="145" ht="12" x14ac:dyDescent="0.2"/>
    <row r="146" ht="12" x14ac:dyDescent="0.2"/>
    <row r="147" ht="12" x14ac:dyDescent="0.2"/>
    <row r="148" ht="12" x14ac:dyDescent="0.2"/>
    <row r="149" ht="12" x14ac:dyDescent="0.2"/>
    <row r="150" ht="12" x14ac:dyDescent="0.2"/>
    <row r="151" ht="12" x14ac:dyDescent="0.2"/>
    <row r="152" ht="12" x14ac:dyDescent="0.2"/>
    <row r="153" ht="12" x14ac:dyDescent="0.2"/>
    <row r="154" ht="12" x14ac:dyDescent="0.2"/>
    <row r="155" ht="12" x14ac:dyDescent="0.2"/>
    <row r="156" ht="12" x14ac:dyDescent="0.2"/>
    <row r="157" ht="12" x14ac:dyDescent="0.2"/>
    <row r="158" ht="12" x14ac:dyDescent="0.2"/>
    <row r="159" ht="12" x14ac:dyDescent="0.2"/>
    <row r="160" ht="12" x14ac:dyDescent="0.2"/>
    <row r="161" ht="12" x14ac:dyDescent="0.2"/>
    <row r="162" ht="12" x14ac:dyDescent="0.2"/>
    <row r="163" ht="12" x14ac:dyDescent="0.2"/>
    <row r="164" ht="12" x14ac:dyDescent="0.2"/>
    <row r="165" ht="12" x14ac:dyDescent="0.2"/>
    <row r="166" ht="12" x14ac:dyDescent="0.2"/>
    <row r="167" ht="12" x14ac:dyDescent="0.2"/>
    <row r="168" ht="12" x14ac:dyDescent="0.2"/>
    <row r="169" ht="12" x14ac:dyDescent="0.2"/>
    <row r="170" ht="12" x14ac:dyDescent="0.2"/>
    <row r="171" ht="12" x14ac:dyDescent="0.2"/>
    <row r="172" ht="12" x14ac:dyDescent="0.2"/>
    <row r="173" ht="12" x14ac:dyDescent="0.2"/>
    <row r="174" ht="12" x14ac:dyDescent="0.2"/>
    <row r="175" ht="12" x14ac:dyDescent="0.2"/>
    <row r="176" ht="12" x14ac:dyDescent="0.2"/>
    <row r="177" ht="12" x14ac:dyDescent="0.2"/>
    <row r="178" ht="12" x14ac:dyDescent="0.2"/>
    <row r="179" ht="12" x14ac:dyDescent="0.2"/>
    <row r="180" ht="12" x14ac:dyDescent="0.2"/>
    <row r="181" ht="12" x14ac:dyDescent="0.2"/>
    <row r="182" ht="12" x14ac:dyDescent="0.2"/>
    <row r="183" ht="12" x14ac:dyDescent="0.2"/>
    <row r="184" ht="12" x14ac:dyDescent="0.2"/>
    <row r="185" ht="12" x14ac:dyDescent="0.2"/>
    <row r="186" ht="12" x14ac:dyDescent="0.2"/>
    <row r="187" ht="12" x14ac:dyDescent="0.2"/>
    <row r="188" ht="12" x14ac:dyDescent="0.2"/>
    <row r="189" ht="12" x14ac:dyDescent="0.2"/>
    <row r="190" ht="12" x14ac:dyDescent="0.2"/>
    <row r="191" ht="12" x14ac:dyDescent="0.2"/>
    <row r="192" ht="12" x14ac:dyDescent="0.2"/>
    <row r="193" ht="12" x14ac:dyDescent="0.2"/>
    <row r="194" ht="12" x14ac:dyDescent="0.2"/>
    <row r="195" ht="12" x14ac:dyDescent="0.2"/>
    <row r="196" ht="12" x14ac:dyDescent="0.2"/>
    <row r="197" ht="12" x14ac:dyDescent="0.2"/>
    <row r="198" ht="12" x14ac:dyDescent="0.2"/>
    <row r="199" ht="12" x14ac:dyDescent="0.2"/>
    <row r="200" ht="12" x14ac:dyDescent="0.2"/>
    <row r="201" ht="12" x14ac:dyDescent="0.2"/>
    <row r="202" ht="12" x14ac:dyDescent="0.2"/>
    <row r="203" ht="12" x14ac:dyDescent="0.2"/>
    <row r="204" ht="12" x14ac:dyDescent="0.2"/>
    <row r="205" ht="12" x14ac:dyDescent="0.2"/>
    <row r="206" ht="12" x14ac:dyDescent="0.2"/>
    <row r="207" ht="12" x14ac:dyDescent="0.2"/>
    <row r="208" ht="12" x14ac:dyDescent="0.2"/>
    <row r="209" ht="12" x14ac:dyDescent="0.2"/>
    <row r="210" ht="12" x14ac:dyDescent="0.2"/>
    <row r="211" ht="12" x14ac:dyDescent="0.2"/>
    <row r="212" ht="12" x14ac:dyDescent="0.2"/>
    <row r="213" ht="12" x14ac:dyDescent="0.2"/>
    <row r="214" ht="12" x14ac:dyDescent="0.2"/>
    <row r="215" ht="12" x14ac:dyDescent="0.2"/>
    <row r="216" ht="12" x14ac:dyDescent="0.2"/>
    <row r="217" ht="12" x14ac:dyDescent="0.2"/>
    <row r="218" ht="12" x14ac:dyDescent="0.2"/>
    <row r="219" ht="12" x14ac:dyDescent="0.2"/>
    <row r="220" ht="12" x14ac:dyDescent="0.2"/>
    <row r="221" ht="12" x14ac:dyDescent="0.2"/>
    <row r="222" ht="12" x14ac:dyDescent="0.2"/>
    <row r="223" ht="12" x14ac:dyDescent="0.2"/>
    <row r="224" ht="12" x14ac:dyDescent="0.2"/>
    <row r="225" ht="12" x14ac:dyDescent="0.2"/>
    <row r="226" ht="12" x14ac:dyDescent="0.2"/>
    <row r="227" ht="12" x14ac:dyDescent="0.2"/>
    <row r="228" ht="12" x14ac:dyDescent="0.2"/>
    <row r="229" ht="12" x14ac:dyDescent="0.2"/>
    <row r="230" ht="12" x14ac:dyDescent="0.2"/>
    <row r="231" ht="12" x14ac:dyDescent="0.2"/>
    <row r="232" ht="12" x14ac:dyDescent="0.2"/>
    <row r="233" ht="12" x14ac:dyDescent="0.2"/>
    <row r="234" ht="12" x14ac:dyDescent="0.2"/>
    <row r="235" ht="12" x14ac:dyDescent="0.2"/>
    <row r="236" ht="12" x14ac:dyDescent="0.2"/>
    <row r="237" ht="12" x14ac:dyDescent="0.2"/>
    <row r="238" ht="12" x14ac:dyDescent="0.2"/>
    <row r="239" ht="12" x14ac:dyDescent="0.2"/>
    <row r="240" ht="12" x14ac:dyDescent="0.2"/>
    <row r="241" ht="12" x14ac:dyDescent="0.2"/>
    <row r="242" ht="12" x14ac:dyDescent="0.2"/>
    <row r="243" ht="12" x14ac:dyDescent="0.2"/>
    <row r="244" ht="12" x14ac:dyDescent="0.2"/>
    <row r="245" ht="12" x14ac:dyDescent="0.2"/>
    <row r="246" ht="12" x14ac:dyDescent="0.2"/>
    <row r="247" ht="12" x14ac:dyDescent="0.2"/>
    <row r="248" ht="12" x14ac:dyDescent="0.2"/>
    <row r="249" ht="12" x14ac:dyDescent="0.2"/>
    <row r="250" ht="12" x14ac:dyDescent="0.2"/>
    <row r="251" ht="12" x14ac:dyDescent="0.2"/>
    <row r="252" ht="12" x14ac:dyDescent="0.2"/>
    <row r="253" ht="12" x14ac:dyDescent="0.2"/>
    <row r="254" ht="12" x14ac:dyDescent="0.2"/>
    <row r="255" ht="12" x14ac:dyDescent="0.2"/>
    <row r="256" ht="12" x14ac:dyDescent="0.2"/>
    <row r="257" ht="12" x14ac:dyDescent="0.2"/>
    <row r="258" ht="12" x14ac:dyDescent="0.2"/>
    <row r="259" ht="12" x14ac:dyDescent="0.2"/>
    <row r="260" ht="12" x14ac:dyDescent="0.2"/>
    <row r="261" ht="12" x14ac:dyDescent="0.2"/>
    <row r="262" ht="12" x14ac:dyDescent="0.2"/>
    <row r="263" ht="12" x14ac:dyDescent="0.2"/>
    <row r="264" ht="12" x14ac:dyDescent="0.2"/>
    <row r="265" ht="12" x14ac:dyDescent="0.2"/>
    <row r="266" ht="12" x14ac:dyDescent="0.2"/>
    <row r="267" ht="12" x14ac:dyDescent="0.2"/>
    <row r="268" ht="12" x14ac:dyDescent="0.2"/>
    <row r="269" ht="12" x14ac:dyDescent="0.2"/>
    <row r="270" ht="12" x14ac:dyDescent="0.2"/>
    <row r="271" ht="12" x14ac:dyDescent="0.2"/>
    <row r="272" ht="12" x14ac:dyDescent="0.2"/>
    <row r="273" ht="12" x14ac:dyDescent="0.2"/>
    <row r="274" ht="12" x14ac:dyDescent="0.2"/>
    <row r="275" ht="12" x14ac:dyDescent="0.2"/>
    <row r="276" ht="12" x14ac:dyDescent="0.2"/>
    <row r="277" ht="12" x14ac:dyDescent="0.2"/>
    <row r="278" ht="12" x14ac:dyDescent="0.2"/>
    <row r="279" ht="12" x14ac:dyDescent="0.2"/>
    <row r="280" ht="12" x14ac:dyDescent="0.2"/>
    <row r="281" ht="12" x14ac:dyDescent="0.2"/>
    <row r="282" ht="12" x14ac:dyDescent="0.2"/>
    <row r="283" ht="12" x14ac:dyDescent="0.2"/>
    <row r="284" ht="12" x14ac:dyDescent="0.2"/>
    <row r="285" ht="12" x14ac:dyDescent="0.2"/>
    <row r="286" ht="12" x14ac:dyDescent="0.2"/>
    <row r="287" ht="12" x14ac:dyDescent="0.2"/>
    <row r="288" ht="12" x14ac:dyDescent="0.2"/>
    <row r="289" ht="12" x14ac:dyDescent="0.2"/>
    <row r="290" ht="12" x14ac:dyDescent="0.2"/>
    <row r="291" ht="12" x14ac:dyDescent="0.2"/>
    <row r="292" ht="12" x14ac:dyDescent="0.2"/>
    <row r="293" ht="12" x14ac:dyDescent="0.2"/>
    <row r="294" ht="12" x14ac:dyDescent="0.2"/>
    <row r="295" ht="12" x14ac:dyDescent="0.2"/>
    <row r="296" ht="12" x14ac:dyDescent="0.2"/>
    <row r="297" ht="12" x14ac:dyDescent="0.2"/>
    <row r="298" ht="12" x14ac:dyDescent="0.2"/>
    <row r="299" ht="12" x14ac:dyDescent="0.2"/>
    <row r="300" ht="12" x14ac:dyDescent="0.2"/>
    <row r="301" ht="12" x14ac:dyDescent="0.2"/>
    <row r="302" ht="12" x14ac:dyDescent="0.2"/>
    <row r="303" ht="12" x14ac:dyDescent="0.2"/>
    <row r="304" ht="12" x14ac:dyDescent="0.2"/>
    <row r="305" ht="12" x14ac:dyDescent="0.2"/>
    <row r="306" ht="12" x14ac:dyDescent="0.2"/>
    <row r="307" ht="12" x14ac:dyDescent="0.2"/>
    <row r="308" ht="12" x14ac:dyDescent="0.2"/>
    <row r="309" ht="12" x14ac:dyDescent="0.2"/>
    <row r="310" ht="12" x14ac:dyDescent="0.2"/>
    <row r="311" ht="12" x14ac:dyDescent="0.2"/>
    <row r="312" ht="12" x14ac:dyDescent="0.2"/>
    <row r="313" ht="12" x14ac:dyDescent="0.2"/>
    <row r="314" ht="12" x14ac:dyDescent="0.2"/>
    <row r="315" ht="12" x14ac:dyDescent="0.2"/>
    <row r="316" ht="12" x14ac:dyDescent="0.2"/>
    <row r="317" ht="12" x14ac:dyDescent="0.2"/>
    <row r="318" ht="12" x14ac:dyDescent="0.2"/>
    <row r="319" ht="12" x14ac:dyDescent="0.2"/>
    <row r="320" ht="12" x14ac:dyDescent="0.2"/>
    <row r="321" ht="12" x14ac:dyDescent="0.2"/>
    <row r="322" ht="12" x14ac:dyDescent="0.2"/>
    <row r="323" ht="12" x14ac:dyDescent="0.2"/>
    <row r="324" ht="12" x14ac:dyDescent="0.2"/>
    <row r="325" ht="12" x14ac:dyDescent="0.2"/>
    <row r="326" ht="12" x14ac:dyDescent="0.2"/>
    <row r="327" ht="12" x14ac:dyDescent="0.2"/>
    <row r="328" ht="12" x14ac:dyDescent="0.2"/>
    <row r="329" ht="12" x14ac:dyDescent="0.2"/>
    <row r="330" ht="12" x14ac:dyDescent="0.2"/>
    <row r="331" ht="12" x14ac:dyDescent="0.2"/>
    <row r="332" ht="12" x14ac:dyDescent="0.2"/>
    <row r="333" ht="12" x14ac:dyDescent="0.2"/>
    <row r="334" ht="12" x14ac:dyDescent="0.2"/>
    <row r="335" ht="12" x14ac:dyDescent="0.2"/>
    <row r="336" ht="12" x14ac:dyDescent="0.2"/>
    <row r="337" ht="12" x14ac:dyDescent="0.2"/>
    <row r="338" ht="12" x14ac:dyDescent="0.2"/>
    <row r="339" ht="12" x14ac:dyDescent="0.2"/>
    <row r="340" ht="12" x14ac:dyDescent="0.2"/>
    <row r="341" ht="12" x14ac:dyDescent="0.2"/>
    <row r="342" ht="12" x14ac:dyDescent="0.2"/>
    <row r="343" ht="12" x14ac:dyDescent="0.2"/>
    <row r="344" ht="12" x14ac:dyDescent="0.2"/>
    <row r="345" ht="12" x14ac:dyDescent="0.2"/>
    <row r="346" ht="12" x14ac:dyDescent="0.2"/>
    <row r="347" ht="12" x14ac:dyDescent="0.2"/>
    <row r="348" ht="12" x14ac:dyDescent="0.2"/>
    <row r="349" ht="12" x14ac:dyDescent="0.2"/>
    <row r="350" ht="12" x14ac:dyDescent="0.2"/>
    <row r="351" ht="12" x14ac:dyDescent="0.2"/>
    <row r="352" ht="12" x14ac:dyDescent="0.2"/>
    <row r="353" ht="12" x14ac:dyDescent="0.2"/>
    <row r="354" ht="12" x14ac:dyDescent="0.2"/>
    <row r="355" ht="12" x14ac:dyDescent="0.2"/>
    <row r="356" ht="12" x14ac:dyDescent="0.2"/>
    <row r="357" ht="12" x14ac:dyDescent="0.2"/>
    <row r="358" ht="12" x14ac:dyDescent="0.2"/>
    <row r="359" ht="12" x14ac:dyDescent="0.2"/>
    <row r="360" ht="12" x14ac:dyDescent="0.2"/>
    <row r="361" ht="12" x14ac:dyDescent="0.2"/>
    <row r="362" ht="12" x14ac:dyDescent="0.2"/>
    <row r="363" ht="12" x14ac:dyDescent="0.2"/>
    <row r="364" ht="12" x14ac:dyDescent="0.2"/>
    <row r="365" ht="12" x14ac:dyDescent="0.2"/>
    <row r="366" ht="12" x14ac:dyDescent="0.2"/>
    <row r="367" ht="12" x14ac:dyDescent="0.2"/>
    <row r="368" ht="12" x14ac:dyDescent="0.2"/>
    <row r="369" ht="12" x14ac:dyDescent="0.2"/>
    <row r="370" ht="12" x14ac:dyDescent="0.2"/>
    <row r="371" ht="12" x14ac:dyDescent="0.2"/>
    <row r="372" ht="12" x14ac:dyDescent="0.2"/>
    <row r="373" ht="12" x14ac:dyDescent="0.2"/>
    <row r="374" ht="12" x14ac:dyDescent="0.2"/>
    <row r="375" ht="12" x14ac:dyDescent="0.2"/>
    <row r="376" ht="12" x14ac:dyDescent="0.2"/>
    <row r="377" ht="12" x14ac:dyDescent="0.2"/>
    <row r="378" ht="12" x14ac:dyDescent="0.2"/>
    <row r="379" ht="12" x14ac:dyDescent="0.2"/>
    <row r="380" ht="12" x14ac:dyDescent="0.2"/>
    <row r="381" ht="12" x14ac:dyDescent="0.2"/>
    <row r="382" ht="12" x14ac:dyDescent="0.2"/>
    <row r="383" ht="12" x14ac:dyDescent="0.2"/>
    <row r="384" ht="12" x14ac:dyDescent="0.2"/>
    <row r="385" ht="12" x14ac:dyDescent="0.2"/>
    <row r="386" ht="12" x14ac:dyDescent="0.2"/>
    <row r="387" ht="12" x14ac:dyDescent="0.2"/>
    <row r="388" ht="12" x14ac:dyDescent="0.2"/>
    <row r="389" ht="12" x14ac:dyDescent="0.2"/>
    <row r="390" ht="12" x14ac:dyDescent="0.2"/>
    <row r="391" ht="12" x14ac:dyDescent="0.2"/>
    <row r="392" ht="12" x14ac:dyDescent="0.2"/>
    <row r="393" ht="12" x14ac:dyDescent="0.2"/>
    <row r="394" ht="12" x14ac:dyDescent="0.2"/>
    <row r="395" ht="12" x14ac:dyDescent="0.2"/>
    <row r="396" ht="12" x14ac:dyDescent="0.2"/>
    <row r="397" ht="12" x14ac:dyDescent="0.2"/>
    <row r="398" ht="12" x14ac:dyDescent="0.2"/>
    <row r="399" ht="12" x14ac:dyDescent="0.2"/>
    <row r="400" ht="12" x14ac:dyDescent="0.2"/>
    <row r="401" ht="12" x14ac:dyDescent="0.2"/>
    <row r="402" ht="12" x14ac:dyDescent="0.2"/>
    <row r="403" ht="12" x14ac:dyDescent="0.2"/>
    <row r="404" ht="12" x14ac:dyDescent="0.2"/>
    <row r="405" ht="12" x14ac:dyDescent="0.2"/>
    <row r="406" ht="12" x14ac:dyDescent="0.2"/>
    <row r="407" ht="12" x14ac:dyDescent="0.2"/>
    <row r="408" ht="12" x14ac:dyDescent="0.2"/>
    <row r="409" ht="12" x14ac:dyDescent="0.2"/>
    <row r="410" ht="12" x14ac:dyDescent="0.2"/>
    <row r="411" ht="12" x14ac:dyDescent="0.2"/>
    <row r="412" ht="12" x14ac:dyDescent="0.2"/>
    <row r="413" ht="12" x14ac:dyDescent="0.2"/>
    <row r="414" ht="12" x14ac:dyDescent="0.2"/>
    <row r="415" ht="12" x14ac:dyDescent="0.2"/>
    <row r="416" ht="12" x14ac:dyDescent="0.2"/>
    <row r="417" ht="12" x14ac:dyDescent="0.2"/>
    <row r="418" ht="12" x14ac:dyDescent="0.2"/>
    <row r="419" ht="12" x14ac:dyDescent="0.2"/>
    <row r="420" ht="12" x14ac:dyDescent="0.2"/>
    <row r="421" ht="12" x14ac:dyDescent="0.2"/>
    <row r="422" ht="12" x14ac:dyDescent="0.2"/>
    <row r="423" ht="12" x14ac:dyDescent="0.2"/>
    <row r="424" ht="12" x14ac:dyDescent="0.2"/>
    <row r="425" ht="12" x14ac:dyDescent="0.2"/>
    <row r="426" ht="12" x14ac:dyDescent="0.2"/>
    <row r="427" ht="12" x14ac:dyDescent="0.2"/>
    <row r="428" ht="12" x14ac:dyDescent="0.2"/>
    <row r="429" ht="12" x14ac:dyDescent="0.2"/>
    <row r="430" ht="12" x14ac:dyDescent="0.2"/>
    <row r="431" ht="12" x14ac:dyDescent="0.2"/>
    <row r="432" ht="12" x14ac:dyDescent="0.2"/>
    <row r="433" ht="12" x14ac:dyDescent="0.2"/>
    <row r="434" ht="12" x14ac:dyDescent="0.2"/>
    <row r="435" ht="12" x14ac:dyDescent="0.2"/>
    <row r="436" ht="12" x14ac:dyDescent="0.2"/>
    <row r="437" ht="12" x14ac:dyDescent="0.2"/>
    <row r="438" ht="12" x14ac:dyDescent="0.2"/>
    <row r="439" ht="12" x14ac:dyDescent="0.2"/>
    <row r="440" ht="12" x14ac:dyDescent="0.2"/>
    <row r="441" ht="12" x14ac:dyDescent="0.2"/>
    <row r="442" ht="12" x14ac:dyDescent="0.2"/>
    <row r="443" ht="12" x14ac:dyDescent="0.2"/>
    <row r="444" ht="12" x14ac:dyDescent="0.2"/>
    <row r="445" ht="12" x14ac:dyDescent="0.2"/>
    <row r="446" ht="12" x14ac:dyDescent="0.2"/>
    <row r="447" ht="12" x14ac:dyDescent="0.2"/>
    <row r="448" ht="12" x14ac:dyDescent="0.2"/>
    <row r="449" ht="12" x14ac:dyDescent="0.2"/>
    <row r="450" ht="12" x14ac:dyDescent="0.2"/>
    <row r="451" ht="12" x14ac:dyDescent="0.2"/>
    <row r="452" ht="12" x14ac:dyDescent="0.2"/>
    <row r="453" ht="12" x14ac:dyDescent="0.2"/>
    <row r="454" ht="12" x14ac:dyDescent="0.2"/>
    <row r="455" ht="12" x14ac:dyDescent="0.2"/>
    <row r="456" ht="12" x14ac:dyDescent="0.2"/>
    <row r="457" ht="12" x14ac:dyDescent="0.2"/>
    <row r="458" ht="12" x14ac:dyDescent="0.2"/>
    <row r="459" ht="12" x14ac:dyDescent="0.2"/>
    <row r="460" ht="12" x14ac:dyDescent="0.2"/>
    <row r="461" ht="12" x14ac:dyDescent="0.2"/>
    <row r="462" ht="12" x14ac:dyDescent="0.2"/>
    <row r="463" ht="12" x14ac:dyDescent="0.2"/>
    <row r="464" ht="12" x14ac:dyDescent="0.2"/>
    <row r="465" ht="12" x14ac:dyDescent="0.2"/>
    <row r="466" ht="12" x14ac:dyDescent="0.2"/>
    <row r="467" ht="12" x14ac:dyDescent="0.2"/>
    <row r="468" ht="12" x14ac:dyDescent="0.2"/>
    <row r="469" ht="12" x14ac:dyDescent="0.2"/>
    <row r="470" ht="12" x14ac:dyDescent="0.2"/>
    <row r="471" ht="12" x14ac:dyDescent="0.2"/>
    <row r="472" ht="12" x14ac:dyDescent="0.2"/>
    <row r="473" ht="12" x14ac:dyDescent="0.2"/>
    <row r="474" ht="12" x14ac:dyDescent="0.2"/>
    <row r="475" ht="12" x14ac:dyDescent="0.2"/>
    <row r="476" ht="12" x14ac:dyDescent="0.2"/>
    <row r="477" ht="12" x14ac:dyDescent="0.2"/>
    <row r="478" ht="12" x14ac:dyDescent="0.2"/>
    <row r="479" ht="12" x14ac:dyDescent="0.2"/>
    <row r="480" ht="12" x14ac:dyDescent="0.2"/>
    <row r="481" ht="12" x14ac:dyDescent="0.2"/>
    <row r="482" ht="12" x14ac:dyDescent="0.2"/>
    <row r="483" ht="12" x14ac:dyDescent="0.2"/>
    <row r="484" ht="12" x14ac:dyDescent="0.2"/>
    <row r="485" ht="12" x14ac:dyDescent="0.2"/>
    <row r="486" ht="12" x14ac:dyDescent="0.2"/>
    <row r="487" ht="12" x14ac:dyDescent="0.2"/>
    <row r="488" ht="12" x14ac:dyDescent="0.2"/>
    <row r="489" ht="12" x14ac:dyDescent="0.2"/>
    <row r="490" ht="12" x14ac:dyDescent="0.2"/>
    <row r="491" ht="12" x14ac:dyDescent="0.2"/>
    <row r="492" ht="12" x14ac:dyDescent="0.2"/>
    <row r="493" ht="12" x14ac:dyDescent="0.2"/>
    <row r="494" ht="12" x14ac:dyDescent="0.2"/>
    <row r="495" ht="12" x14ac:dyDescent="0.2"/>
    <row r="496" ht="12" x14ac:dyDescent="0.2"/>
    <row r="497" ht="12" x14ac:dyDescent="0.2"/>
    <row r="498" ht="12" x14ac:dyDescent="0.2"/>
    <row r="499" ht="12" x14ac:dyDescent="0.2"/>
    <row r="500" ht="12" x14ac:dyDescent="0.2"/>
    <row r="501" ht="12" x14ac:dyDescent="0.2"/>
    <row r="502" ht="12" x14ac:dyDescent="0.2"/>
    <row r="503" ht="12" x14ac:dyDescent="0.2"/>
    <row r="504" ht="12" x14ac:dyDescent="0.2"/>
    <row r="505" ht="12" x14ac:dyDescent="0.2"/>
    <row r="506" ht="12" x14ac:dyDescent="0.2"/>
    <row r="507" ht="12" x14ac:dyDescent="0.2"/>
    <row r="508" ht="12" x14ac:dyDescent="0.2"/>
    <row r="509" ht="12" x14ac:dyDescent="0.2"/>
    <row r="510" ht="12" x14ac:dyDescent="0.2"/>
    <row r="511" ht="12" x14ac:dyDescent="0.2"/>
    <row r="512" ht="12" x14ac:dyDescent="0.2"/>
    <row r="513" ht="12" x14ac:dyDescent="0.2"/>
    <row r="514" ht="12" x14ac:dyDescent="0.2"/>
    <row r="515" ht="12" x14ac:dyDescent="0.2"/>
    <row r="516" ht="12" x14ac:dyDescent="0.2"/>
    <row r="517" ht="12" x14ac:dyDescent="0.2"/>
    <row r="518" ht="12" x14ac:dyDescent="0.2"/>
    <row r="519" ht="12" x14ac:dyDescent="0.2"/>
    <row r="520" ht="12" x14ac:dyDescent="0.2"/>
    <row r="521" ht="12" x14ac:dyDescent="0.2"/>
    <row r="522" ht="12" x14ac:dyDescent="0.2"/>
    <row r="523" ht="12" x14ac:dyDescent="0.2"/>
    <row r="524" ht="12" x14ac:dyDescent="0.2"/>
    <row r="525" ht="12" x14ac:dyDescent="0.2"/>
    <row r="526" ht="12" x14ac:dyDescent="0.2"/>
    <row r="527" ht="12" x14ac:dyDescent="0.2"/>
    <row r="528" ht="12" x14ac:dyDescent="0.2"/>
    <row r="529" ht="12" x14ac:dyDescent="0.2"/>
    <row r="530" ht="12" x14ac:dyDescent="0.2"/>
    <row r="531" ht="12" x14ac:dyDescent="0.2"/>
    <row r="532" ht="12" x14ac:dyDescent="0.2"/>
    <row r="533" ht="12" x14ac:dyDescent="0.2"/>
    <row r="534" ht="12" x14ac:dyDescent="0.2"/>
    <row r="535" ht="12" x14ac:dyDescent="0.2"/>
    <row r="536" ht="12" x14ac:dyDescent="0.2"/>
    <row r="537" ht="12" x14ac:dyDescent="0.2"/>
    <row r="538" ht="12" x14ac:dyDescent="0.2"/>
    <row r="539" ht="12" x14ac:dyDescent="0.2"/>
    <row r="540" ht="12" x14ac:dyDescent="0.2"/>
    <row r="541" ht="12" x14ac:dyDescent="0.2"/>
    <row r="542" ht="12" x14ac:dyDescent="0.2"/>
    <row r="543" ht="12" x14ac:dyDescent="0.2"/>
    <row r="544" ht="12" x14ac:dyDescent="0.2"/>
    <row r="545" ht="12" x14ac:dyDescent="0.2"/>
    <row r="546" ht="12" x14ac:dyDescent="0.2"/>
    <row r="547" ht="12" x14ac:dyDescent="0.2"/>
    <row r="548" ht="12" x14ac:dyDescent="0.2"/>
    <row r="549" ht="12" x14ac:dyDescent="0.2"/>
    <row r="550" ht="12" x14ac:dyDescent="0.2"/>
    <row r="551" ht="12" x14ac:dyDescent="0.2"/>
    <row r="552" ht="12" x14ac:dyDescent="0.2"/>
    <row r="553" ht="12" x14ac:dyDescent="0.2"/>
    <row r="554" ht="12" x14ac:dyDescent="0.2"/>
    <row r="555" ht="12" x14ac:dyDescent="0.2"/>
    <row r="556" ht="12" x14ac:dyDescent="0.2"/>
    <row r="557" ht="12" x14ac:dyDescent="0.2"/>
    <row r="558" ht="12" x14ac:dyDescent="0.2"/>
    <row r="559" ht="12" x14ac:dyDescent="0.2"/>
    <row r="560" ht="12" x14ac:dyDescent="0.2"/>
    <row r="561" ht="12" x14ac:dyDescent="0.2"/>
    <row r="562" ht="12" x14ac:dyDescent="0.2"/>
    <row r="563" ht="12" x14ac:dyDescent="0.2"/>
    <row r="564" ht="12" x14ac:dyDescent="0.2"/>
    <row r="565" ht="12" x14ac:dyDescent="0.2"/>
    <row r="566" ht="12" x14ac:dyDescent="0.2"/>
    <row r="567" ht="12" x14ac:dyDescent="0.2"/>
    <row r="568" ht="12" x14ac:dyDescent="0.2"/>
    <row r="569" ht="12" x14ac:dyDescent="0.2"/>
    <row r="570" ht="12" x14ac:dyDescent="0.2"/>
    <row r="571" ht="12" x14ac:dyDescent="0.2"/>
    <row r="572" ht="12" x14ac:dyDescent="0.2"/>
    <row r="573" ht="12" x14ac:dyDescent="0.2"/>
    <row r="574" ht="12" x14ac:dyDescent="0.2"/>
    <row r="575" ht="12" x14ac:dyDescent="0.2"/>
    <row r="576" ht="12" x14ac:dyDescent="0.2"/>
    <row r="577" ht="12" x14ac:dyDescent="0.2"/>
    <row r="578" ht="12" x14ac:dyDescent="0.2"/>
    <row r="579" ht="12" x14ac:dyDescent="0.2"/>
    <row r="580" ht="12" x14ac:dyDescent="0.2"/>
    <row r="581" ht="12" x14ac:dyDescent="0.2"/>
    <row r="582" ht="12" x14ac:dyDescent="0.2"/>
    <row r="583" ht="12" x14ac:dyDescent="0.2"/>
    <row r="584" ht="12" x14ac:dyDescent="0.2"/>
    <row r="585" ht="12" x14ac:dyDescent="0.2"/>
    <row r="586" ht="12" x14ac:dyDescent="0.2"/>
    <row r="587" ht="12" x14ac:dyDescent="0.2"/>
    <row r="588" ht="12" x14ac:dyDescent="0.2"/>
    <row r="589" ht="12" x14ac:dyDescent="0.2"/>
    <row r="590" ht="12" x14ac:dyDescent="0.2"/>
    <row r="591" ht="12" x14ac:dyDescent="0.2"/>
    <row r="592" ht="12" x14ac:dyDescent="0.2"/>
    <row r="593" ht="12" x14ac:dyDescent="0.2"/>
    <row r="594" ht="12" x14ac:dyDescent="0.2"/>
    <row r="595" ht="12" x14ac:dyDescent="0.2"/>
    <row r="596" ht="12" x14ac:dyDescent="0.2"/>
    <row r="597" ht="12" x14ac:dyDescent="0.2"/>
    <row r="598" ht="12" x14ac:dyDescent="0.2"/>
    <row r="599" ht="12" x14ac:dyDescent="0.2"/>
    <row r="600" ht="12" x14ac:dyDescent="0.2"/>
    <row r="601" ht="12" x14ac:dyDescent="0.2"/>
    <row r="602" ht="12" x14ac:dyDescent="0.2"/>
    <row r="603" ht="12" x14ac:dyDescent="0.2"/>
    <row r="604" ht="12" x14ac:dyDescent="0.2"/>
    <row r="605" ht="12" x14ac:dyDescent="0.2"/>
    <row r="606" ht="12" x14ac:dyDescent="0.2"/>
    <row r="607" ht="12" x14ac:dyDescent="0.2"/>
    <row r="608" ht="12" x14ac:dyDescent="0.2"/>
    <row r="609" ht="12" x14ac:dyDescent="0.2"/>
    <row r="610" ht="12" x14ac:dyDescent="0.2"/>
    <row r="611" ht="12" x14ac:dyDescent="0.2"/>
    <row r="612" ht="12" x14ac:dyDescent="0.2"/>
    <row r="613" ht="12" x14ac:dyDescent="0.2"/>
    <row r="614" ht="12" x14ac:dyDescent="0.2"/>
    <row r="615" ht="12" x14ac:dyDescent="0.2"/>
    <row r="616" ht="12" x14ac:dyDescent="0.2"/>
    <row r="617" ht="12" x14ac:dyDescent="0.2"/>
    <row r="618" ht="12" x14ac:dyDescent="0.2"/>
    <row r="619" ht="12" x14ac:dyDescent="0.2"/>
    <row r="620" ht="12" x14ac:dyDescent="0.2"/>
    <row r="621" ht="12" x14ac:dyDescent="0.2"/>
    <row r="622" ht="12" x14ac:dyDescent="0.2"/>
    <row r="623" ht="12" x14ac:dyDescent="0.2"/>
    <row r="624" ht="12" x14ac:dyDescent="0.2"/>
    <row r="625" ht="12" x14ac:dyDescent="0.2"/>
    <row r="626" ht="12" x14ac:dyDescent="0.2"/>
    <row r="627" ht="12" x14ac:dyDescent="0.2"/>
    <row r="628" ht="12" x14ac:dyDescent="0.2"/>
    <row r="629" ht="12" x14ac:dyDescent="0.2"/>
    <row r="630" ht="12" x14ac:dyDescent="0.2"/>
    <row r="631" ht="12" x14ac:dyDescent="0.2"/>
    <row r="632" ht="12" x14ac:dyDescent="0.2"/>
    <row r="633" ht="12" x14ac:dyDescent="0.2"/>
    <row r="634" ht="12" x14ac:dyDescent="0.2"/>
    <row r="635" ht="12" x14ac:dyDescent="0.2"/>
    <row r="636" ht="12" x14ac:dyDescent="0.2"/>
    <row r="637" ht="12" x14ac:dyDescent="0.2"/>
    <row r="638" ht="12" x14ac:dyDescent="0.2"/>
    <row r="639" ht="12" x14ac:dyDescent="0.2"/>
    <row r="640" ht="12" x14ac:dyDescent="0.2"/>
    <row r="641" ht="12" x14ac:dyDescent="0.2"/>
    <row r="642" ht="12" x14ac:dyDescent="0.2"/>
    <row r="643" ht="12" x14ac:dyDescent="0.2"/>
    <row r="644" ht="12" x14ac:dyDescent="0.2"/>
    <row r="645" ht="12" x14ac:dyDescent="0.2"/>
    <row r="646" ht="12" x14ac:dyDescent="0.2"/>
    <row r="647" ht="12" x14ac:dyDescent="0.2"/>
    <row r="648" ht="12" x14ac:dyDescent="0.2"/>
    <row r="649" ht="12" x14ac:dyDescent="0.2"/>
    <row r="650" ht="12" x14ac:dyDescent="0.2"/>
    <row r="651" ht="12" x14ac:dyDescent="0.2"/>
    <row r="652" ht="12" x14ac:dyDescent="0.2"/>
    <row r="653" ht="12" x14ac:dyDescent="0.2"/>
    <row r="654" ht="12" x14ac:dyDescent="0.2"/>
    <row r="655" ht="12" x14ac:dyDescent="0.2"/>
    <row r="656" ht="12" x14ac:dyDescent="0.2"/>
    <row r="657" ht="12" x14ac:dyDescent="0.2"/>
    <row r="658" ht="12" x14ac:dyDescent="0.2"/>
    <row r="659" ht="12" x14ac:dyDescent="0.2"/>
    <row r="660" ht="12" x14ac:dyDescent="0.2"/>
    <row r="661" ht="12" x14ac:dyDescent="0.2"/>
    <row r="662" ht="12" x14ac:dyDescent="0.2"/>
    <row r="663" ht="12" x14ac:dyDescent="0.2"/>
    <row r="664" ht="12" x14ac:dyDescent="0.2"/>
    <row r="665" ht="12" x14ac:dyDescent="0.2"/>
    <row r="666" ht="12" x14ac:dyDescent="0.2"/>
    <row r="667" ht="12" x14ac:dyDescent="0.2"/>
    <row r="668" ht="12" x14ac:dyDescent="0.2"/>
    <row r="669" ht="12" x14ac:dyDescent="0.2"/>
    <row r="670" ht="12" x14ac:dyDescent="0.2"/>
    <row r="671" ht="12" x14ac:dyDescent="0.2"/>
    <row r="672" ht="12" x14ac:dyDescent="0.2"/>
    <row r="673" ht="12" x14ac:dyDescent="0.2"/>
    <row r="674" ht="12" x14ac:dyDescent="0.2"/>
    <row r="675" ht="12" x14ac:dyDescent="0.2"/>
    <row r="676" ht="12" x14ac:dyDescent="0.2"/>
    <row r="677" ht="12" x14ac:dyDescent="0.2"/>
    <row r="678" ht="12" x14ac:dyDescent="0.2"/>
    <row r="679" ht="12" x14ac:dyDescent="0.2"/>
    <row r="680" ht="12" x14ac:dyDescent="0.2"/>
    <row r="681" ht="12" x14ac:dyDescent="0.2"/>
    <row r="682" ht="12" x14ac:dyDescent="0.2"/>
    <row r="683" ht="12" x14ac:dyDescent="0.2"/>
    <row r="684" ht="12" x14ac:dyDescent="0.2"/>
    <row r="685" ht="12" x14ac:dyDescent="0.2"/>
    <row r="686" ht="12" x14ac:dyDescent="0.2"/>
    <row r="687" ht="12" x14ac:dyDescent="0.2"/>
    <row r="688" ht="12" x14ac:dyDescent="0.2"/>
    <row r="689" ht="12" x14ac:dyDescent="0.2"/>
    <row r="690" ht="12" x14ac:dyDescent="0.2"/>
    <row r="691" ht="12" x14ac:dyDescent="0.2"/>
    <row r="692" ht="12" x14ac:dyDescent="0.2"/>
    <row r="693" ht="12" x14ac:dyDescent="0.2"/>
    <row r="694" ht="12" x14ac:dyDescent="0.2"/>
    <row r="695" ht="12" x14ac:dyDescent="0.2"/>
    <row r="696" ht="12" x14ac:dyDescent="0.2"/>
    <row r="697" ht="12" x14ac:dyDescent="0.2"/>
    <row r="698" ht="12" x14ac:dyDescent="0.2"/>
    <row r="699" ht="12" x14ac:dyDescent="0.2"/>
    <row r="700" ht="12" x14ac:dyDescent="0.2"/>
    <row r="701" ht="12" x14ac:dyDescent="0.2"/>
    <row r="702" ht="12" x14ac:dyDescent="0.2"/>
    <row r="703" ht="12" x14ac:dyDescent="0.2"/>
    <row r="704" ht="12" x14ac:dyDescent="0.2"/>
    <row r="705" ht="12" x14ac:dyDescent="0.2"/>
    <row r="706" ht="12" x14ac:dyDescent="0.2"/>
    <row r="707" ht="12" x14ac:dyDescent="0.2"/>
    <row r="708" ht="12" x14ac:dyDescent="0.2"/>
    <row r="709" ht="12" x14ac:dyDescent="0.2"/>
    <row r="710" ht="12" x14ac:dyDescent="0.2"/>
    <row r="711" ht="12" x14ac:dyDescent="0.2"/>
    <row r="712" ht="12" x14ac:dyDescent="0.2"/>
    <row r="713" ht="12" x14ac:dyDescent="0.2"/>
    <row r="714" ht="12" x14ac:dyDescent="0.2"/>
    <row r="715" ht="12" x14ac:dyDescent="0.2"/>
    <row r="716" ht="12" x14ac:dyDescent="0.2"/>
    <row r="717" ht="12" x14ac:dyDescent="0.2"/>
    <row r="718" ht="12" x14ac:dyDescent="0.2"/>
    <row r="719" ht="12" x14ac:dyDescent="0.2"/>
    <row r="720" ht="12" x14ac:dyDescent="0.2"/>
    <row r="721" ht="12" x14ac:dyDescent="0.2"/>
    <row r="722" ht="12" x14ac:dyDescent="0.2"/>
    <row r="723" ht="12" x14ac:dyDescent="0.2"/>
    <row r="724" ht="12" x14ac:dyDescent="0.2"/>
    <row r="725" ht="12" x14ac:dyDescent="0.2"/>
    <row r="726" ht="12" x14ac:dyDescent="0.2"/>
    <row r="727" ht="12" x14ac:dyDescent="0.2"/>
    <row r="728" ht="12" x14ac:dyDescent="0.2"/>
    <row r="729" ht="12" x14ac:dyDescent="0.2"/>
    <row r="730" ht="12" x14ac:dyDescent="0.2"/>
    <row r="731" ht="12" x14ac:dyDescent="0.2"/>
    <row r="732" ht="12" x14ac:dyDescent="0.2"/>
    <row r="733" ht="12" x14ac:dyDescent="0.2"/>
    <row r="734" ht="12" x14ac:dyDescent="0.2"/>
    <row r="735" ht="12" x14ac:dyDescent="0.2"/>
    <row r="736" ht="12" x14ac:dyDescent="0.2"/>
    <row r="737" ht="12" x14ac:dyDescent="0.2"/>
    <row r="738" ht="12" x14ac:dyDescent="0.2"/>
    <row r="739" ht="12" x14ac:dyDescent="0.2"/>
    <row r="740" ht="12" x14ac:dyDescent="0.2"/>
    <row r="741" ht="12" x14ac:dyDescent="0.2"/>
    <row r="742" ht="12" x14ac:dyDescent="0.2"/>
    <row r="743" ht="12" x14ac:dyDescent="0.2"/>
    <row r="744" ht="12" x14ac:dyDescent="0.2"/>
    <row r="745" ht="12" x14ac:dyDescent="0.2"/>
    <row r="746" ht="12" x14ac:dyDescent="0.2"/>
    <row r="747" ht="12" x14ac:dyDescent="0.2"/>
    <row r="748" ht="12" x14ac:dyDescent="0.2"/>
    <row r="749" ht="12" x14ac:dyDescent="0.2"/>
    <row r="750" ht="12" x14ac:dyDescent="0.2"/>
    <row r="751" ht="12" x14ac:dyDescent="0.2"/>
    <row r="752" ht="12" x14ac:dyDescent="0.2"/>
    <row r="753" ht="12" x14ac:dyDescent="0.2"/>
    <row r="754" ht="12" x14ac:dyDescent="0.2"/>
    <row r="755" ht="12" x14ac:dyDescent="0.2"/>
    <row r="756" ht="12" x14ac:dyDescent="0.2"/>
    <row r="757" ht="12" x14ac:dyDescent="0.2"/>
    <row r="758" ht="12" x14ac:dyDescent="0.2"/>
    <row r="759" ht="12" x14ac:dyDescent="0.2"/>
    <row r="760" ht="12" x14ac:dyDescent="0.2"/>
    <row r="761" ht="12" x14ac:dyDescent="0.2"/>
    <row r="762" ht="12" x14ac:dyDescent="0.2"/>
    <row r="763" ht="12" x14ac:dyDescent="0.2"/>
    <row r="764" ht="12" x14ac:dyDescent="0.2"/>
    <row r="765" ht="12" x14ac:dyDescent="0.2"/>
    <row r="766" ht="12" x14ac:dyDescent="0.2"/>
    <row r="767" ht="12" x14ac:dyDescent="0.2"/>
    <row r="768" ht="12" x14ac:dyDescent="0.2"/>
    <row r="769" ht="12" x14ac:dyDescent="0.2"/>
    <row r="770" ht="12" x14ac:dyDescent="0.2"/>
    <row r="771" ht="12" x14ac:dyDescent="0.2"/>
    <row r="772" ht="12" x14ac:dyDescent="0.2"/>
    <row r="773" ht="12" x14ac:dyDescent="0.2"/>
    <row r="774" ht="12" x14ac:dyDescent="0.2"/>
    <row r="775" ht="12" x14ac:dyDescent="0.2"/>
    <row r="776" ht="12" x14ac:dyDescent="0.2"/>
    <row r="777" ht="12" x14ac:dyDescent="0.2"/>
    <row r="778" ht="12" x14ac:dyDescent="0.2"/>
    <row r="779" ht="12" x14ac:dyDescent="0.2"/>
    <row r="780" ht="12" x14ac:dyDescent="0.2"/>
    <row r="781" ht="12" x14ac:dyDescent="0.2"/>
    <row r="782" ht="12" x14ac:dyDescent="0.2"/>
    <row r="783" ht="12" x14ac:dyDescent="0.2"/>
    <row r="784" ht="12" x14ac:dyDescent="0.2"/>
    <row r="785" ht="12" x14ac:dyDescent="0.2"/>
    <row r="786" ht="12" x14ac:dyDescent="0.2"/>
    <row r="787" ht="12" x14ac:dyDescent="0.2"/>
    <row r="788" ht="12" x14ac:dyDescent="0.2"/>
    <row r="789" ht="12" x14ac:dyDescent="0.2"/>
    <row r="790" ht="12" x14ac:dyDescent="0.2"/>
    <row r="791" ht="12" x14ac:dyDescent="0.2"/>
    <row r="792" ht="12" x14ac:dyDescent="0.2"/>
    <row r="793" ht="12" x14ac:dyDescent="0.2"/>
    <row r="794" ht="12" x14ac:dyDescent="0.2"/>
    <row r="795" ht="12" x14ac:dyDescent="0.2"/>
    <row r="796" ht="12" x14ac:dyDescent="0.2"/>
    <row r="797" ht="12" x14ac:dyDescent="0.2"/>
    <row r="798" ht="12" x14ac:dyDescent="0.2"/>
    <row r="799" ht="12" x14ac:dyDescent="0.2"/>
    <row r="800" ht="12" x14ac:dyDescent="0.2"/>
    <row r="801" ht="12" x14ac:dyDescent="0.2"/>
    <row r="802" ht="12" x14ac:dyDescent="0.2"/>
    <row r="803" ht="12" x14ac:dyDescent="0.2"/>
    <row r="804" ht="12" x14ac:dyDescent="0.2"/>
    <row r="805" ht="12" x14ac:dyDescent="0.2"/>
    <row r="806" ht="12" x14ac:dyDescent="0.2"/>
    <row r="807" ht="12" x14ac:dyDescent="0.2"/>
    <row r="808" ht="12" x14ac:dyDescent="0.2"/>
    <row r="809" ht="12" x14ac:dyDescent="0.2"/>
    <row r="810" ht="12" x14ac:dyDescent="0.2"/>
    <row r="811" ht="12" x14ac:dyDescent="0.2"/>
    <row r="812" ht="12" x14ac:dyDescent="0.2"/>
    <row r="813" ht="12" x14ac:dyDescent="0.2"/>
    <row r="814" ht="12" x14ac:dyDescent="0.2"/>
    <row r="815" ht="12" x14ac:dyDescent="0.2"/>
    <row r="816" ht="12" x14ac:dyDescent="0.2"/>
    <row r="817" ht="12" x14ac:dyDescent="0.2"/>
    <row r="818" ht="12" x14ac:dyDescent="0.2"/>
    <row r="819" ht="12" x14ac:dyDescent="0.2"/>
    <row r="820" ht="12" x14ac:dyDescent="0.2"/>
    <row r="821" ht="12" x14ac:dyDescent="0.2"/>
    <row r="822" ht="12" x14ac:dyDescent="0.2"/>
    <row r="823" ht="12" x14ac:dyDescent="0.2"/>
    <row r="824" ht="12" x14ac:dyDescent="0.2"/>
    <row r="825" ht="12" x14ac:dyDescent="0.2"/>
    <row r="826" ht="12" x14ac:dyDescent="0.2"/>
    <row r="827" ht="12" x14ac:dyDescent="0.2"/>
    <row r="828" ht="12" x14ac:dyDescent="0.2"/>
    <row r="829" ht="12" x14ac:dyDescent="0.2"/>
    <row r="830" ht="12" x14ac:dyDescent="0.2"/>
    <row r="831" ht="12" x14ac:dyDescent="0.2"/>
    <row r="832" ht="12" x14ac:dyDescent="0.2"/>
    <row r="833" ht="12" x14ac:dyDescent="0.2"/>
    <row r="834" ht="12" x14ac:dyDescent="0.2"/>
    <row r="835" ht="12" x14ac:dyDescent="0.2"/>
    <row r="836" ht="12" x14ac:dyDescent="0.2"/>
    <row r="837" ht="12" x14ac:dyDescent="0.2"/>
    <row r="838" ht="12" x14ac:dyDescent="0.2"/>
    <row r="839" ht="12" x14ac:dyDescent="0.2"/>
    <row r="840" ht="12" x14ac:dyDescent="0.2"/>
    <row r="841" ht="12" x14ac:dyDescent="0.2"/>
    <row r="842" ht="12" x14ac:dyDescent="0.2"/>
    <row r="843" ht="12" x14ac:dyDescent="0.2"/>
    <row r="844" ht="12" x14ac:dyDescent="0.2"/>
    <row r="845" ht="12" x14ac:dyDescent="0.2"/>
    <row r="846" ht="12" x14ac:dyDescent="0.2"/>
    <row r="847" ht="12" x14ac:dyDescent="0.2"/>
    <row r="848" ht="12" x14ac:dyDescent="0.2"/>
    <row r="849" ht="12" x14ac:dyDescent="0.2"/>
    <row r="850" ht="12" x14ac:dyDescent="0.2"/>
    <row r="851" ht="12" x14ac:dyDescent="0.2"/>
    <row r="852" ht="12" x14ac:dyDescent="0.2"/>
    <row r="853" ht="12" x14ac:dyDescent="0.2"/>
    <row r="854" ht="12" x14ac:dyDescent="0.2"/>
    <row r="855" ht="12" x14ac:dyDescent="0.2"/>
    <row r="856" ht="12" x14ac:dyDescent="0.2"/>
    <row r="857" ht="12" x14ac:dyDescent="0.2"/>
    <row r="858" ht="12" x14ac:dyDescent="0.2"/>
    <row r="859" ht="12" x14ac:dyDescent="0.2"/>
    <row r="860" ht="12" x14ac:dyDescent="0.2"/>
    <row r="861" ht="12" x14ac:dyDescent="0.2"/>
    <row r="862" ht="12" x14ac:dyDescent="0.2"/>
    <row r="863" ht="12" x14ac:dyDescent="0.2"/>
    <row r="864" ht="12" x14ac:dyDescent="0.2"/>
    <row r="865" ht="12" x14ac:dyDescent="0.2"/>
    <row r="866" ht="12" x14ac:dyDescent="0.2"/>
    <row r="867" ht="12" x14ac:dyDescent="0.2"/>
    <row r="868" ht="12" x14ac:dyDescent="0.2"/>
    <row r="869" ht="12" x14ac:dyDescent="0.2"/>
    <row r="870" ht="12" x14ac:dyDescent="0.2"/>
    <row r="871" ht="12" x14ac:dyDescent="0.2"/>
    <row r="872" ht="12" x14ac:dyDescent="0.2"/>
    <row r="873" ht="12" x14ac:dyDescent="0.2"/>
    <row r="874" ht="12" x14ac:dyDescent="0.2"/>
    <row r="875" ht="12" x14ac:dyDescent="0.2"/>
    <row r="876" ht="12" x14ac:dyDescent="0.2"/>
    <row r="877" ht="12" x14ac:dyDescent="0.2"/>
    <row r="878" ht="12" x14ac:dyDescent="0.2"/>
    <row r="879" ht="12" x14ac:dyDescent="0.2"/>
    <row r="880" ht="12" x14ac:dyDescent="0.2"/>
    <row r="881" ht="12" x14ac:dyDescent="0.2"/>
    <row r="882" ht="12" x14ac:dyDescent="0.2"/>
    <row r="883" ht="12" x14ac:dyDescent="0.2"/>
    <row r="884" ht="12" x14ac:dyDescent="0.2"/>
    <row r="885" ht="12" x14ac:dyDescent="0.2"/>
    <row r="886" ht="12" x14ac:dyDescent="0.2"/>
    <row r="887" ht="12" x14ac:dyDescent="0.2"/>
    <row r="888" ht="12" x14ac:dyDescent="0.2"/>
    <row r="889" ht="12" x14ac:dyDescent="0.2"/>
    <row r="890" ht="12" x14ac:dyDescent="0.2"/>
    <row r="891" ht="12" x14ac:dyDescent="0.2"/>
    <row r="892" ht="12" x14ac:dyDescent="0.2"/>
    <row r="893" ht="12" x14ac:dyDescent="0.2"/>
    <row r="894" ht="12" x14ac:dyDescent="0.2"/>
    <row r="895" ht="12" x14ac:dyDescent="0.2"/>
    <row r="896" ht="12" x14ac:dyDescent="0.2"/>
    <row r="897" ht="12" x14ac:dyDescent="0.2"/>
    <row r="898" ht="12" x14ac:dyDescent="0.2"/>
    <row r="899" ht="12" x14ac:dyDescent="0.2"/>
    <row r="900" ht="12" x14ac:dyDescent="0.2"/>
    <row r="901" ht="12" x14ac:dyDescent="0.2"/>
    <row r="902" ht="12" x14ac:dyDescent="0.2"/>
    <row r="903" ht="12" x14ac:dyDescent="0.2"/>
    <row r="904" ht="12" x14ac:dyDescent="0.2"/>
    <row r="905" ht="12" x14ac:dyDescent="0.2"/>
    <row r="906" ht="12" x14ac:dyDescent="0.2"/>
    <row r="907" ht="12" x14ac:dyDescent="0.2"/>
    <row r="908" ht="12" x14ac:dyDescent="0.2"/>
    <row r="909" ht="12" x14ac:dyDescent="0.2"/>
    <row r="910" ht="12" x14ac:dyDescent="0.2"/>
    <row r="911" ht="12" x14ac:dyDescent="0.2"/>
    <row r="912" ht="12" x14ac:dyDescent="0.2"/>
    <row r="913" ht="12" x14ac:dyDescent="0.2"/>
    <row r="914" ht="12" x14ac:dyDescent="0.2"/>
    <row r="915" ht="12" x14ac:dyDescent="0.2"/>
    <row r="916" ht="12" x14ac:dyDescent="0.2"/>
    <row r="917" ht="12" x14ac:dyDescent="0.2"/>
    <row r="918" ht="12" x14ac:dyDescent="0.2"/>
    <row r="919" ht="12" x14ac:dyDescent="0.2"/>
    <row r="920" ht="12" x14ac:dyDescent="0.2"/>
    <row r="921" ht="12" x14ac:dyDescent="0.2"/>
    <row r="922" ht="12" x14ac:dyDescent="0.2"/>
    <row r="923" ht="12" x14ac:dyDescent="0.2"/>
    <row r="924" ht="12" x14ac:dyDescent="0.2"/>
    <row r="925" ht="12" x14ac:dyDescent="0.2"/>
    <row r="926" ht="12" x14ac:dyDescent="0.2"/>
    <row r="927" ht="12" x14ac:dyDescent="0.2"/>
    <row r="928" ht="12" x14ac:dyDescent="0.2"/>
    <row r="929" ht="12" x14ac:dyDescent="0.2"/>
    <row r="930" ht="12" x14ac:dyDescent="0.2"/>
    <row r="931" ht="12" x14ac:dyDescent="0.2"/>
    <row r="932" ht="12" x14ac:dyDescent="0.2"/>
    <row r="933" ht="12" x14ac:dyDescent="0.2"/>
    <row r="934" ht="12" x14ac:dyDescent="0.2"/>
    <row r="935" ht="12" x14ac:dyDescent="0.2"/>
    <row r="936" ht="12" x14ac:dyDescent="0.2"/>
    <row r="937" ht="12" x14ac:dyDescent="0.2"/>
    <row r="938" ht="12" x14ac:dyDescent="0.2"/>
    <row r="939" ht="12" x14ac:dyDescent="0.2"/>
    <row r="940" ht="12" x14ac:dyDescent="0.2"/>
    <row r="941" ht="12" x14ac:dyDescent="0.2"/>
    <row r="942" ht="12" x14ac:dyDescent="0.2"/>
    <row r="943" ht="12" x14ac:dyDescent="0.2"/>
    <row r="944" ht="12" x14ac:dyDescent="0.2"/>
    <row r="945" ht="12" x14ac:dyDescent="0.2"/>
    <row r="946" ht="12" x14ac:dyDescent="0.2"/>
    <row r="947" ht="12" x14ac:dyDescent="0.2"/>
    <row r="948" ht="12" x14ac:dyDescent="0.2"/>
    <row r="949" ht="12" x14ac:dyDescent="0.2"/>
    <row r="950" ht="12" x14ac:dyDescent="0.2"/>
    <row r="951" ht="12" x14ac:dyDescent="0.2"/>
    <row r="952" ht="12" x14ac:dyDescent="0.2"/>
    <row r="953" ht="12" x14ac:dyDescent="0.2"/>
    <row r="954" ht="12" x14ac:dyDescent="0.2"/>
    <row r="955" ht="12" x14ac:dyDescent="0.2"/>
    <row r="956" ht="12" x14ac:dyDescent="0.2"/>
    <row r="957" ht="12" x14ac:dyDescent="0.2"/>
    <row r="958" ht="12" x14ac:dyDescent="0.2"/>
    <row r="959" ht="12" x14ac:dyDescent="0.2"/>
    <row r="960" ht="12" x14ac:dyDescent="0.2"/>
    <row r="961" ht="12" x14ac:dyDescent="0.2"/>
    <row r="962" ht="12" x14ac:dyDescent="0.2"/>
    <row r="963" ht="12" x14ac:dyDescent="0.2"/>
    <row r="964" ht="12" x14ac:dyDescent="0.2"/>
    <row r="965" ht="12" x14ac:dyDescent="0.2"/>
    <row r="966" ht="12" x14ac:dyDescent="0.2"/>
    <row r="967" ht="12" x14ac:dyDescent="0.2"/>
    <row r="968" ht="12" x14ac:dyDescent="0.2"/>
    <row r="969" ht="12" x14ac:dyDescent="0.2"/>
    <row r="970" ht="12" x14ac:dyDescent="0.2"/>
    <row r="971" ht="12" x14ac:dyDescent="0.2"/>
    <row r="972" ht="12" x14ac:dyDescent="0.2"/>
    <row r="973" ht="12" x14ac:dyDescent="0.2"/>
    <row r="974" ht="12" x14ac:dyDescent="0.2"/>
    <row r="975" ht="12" x14ac:dyDescent="0.2"/>
    <row r="976" ht="12" x14ac:dyDescent="0.2"/>
    <row r="977" ht="12" x14ac:dyDescent="0.2"/>
    <row r="978" ht="12" x14ac:dyDescent="0.2"/>
    <row r="979" ht="12" x14ac:dyDescent="0.2"/>
    <row r="980" ht="12" x14ac:dyDescent="0.2"/>
    <row r="981" ht="12" x14ac:dyDescent="0.2"/>
    <row r="982" ht="12" x14ac:dyDescent="0.2"/>
    <row r="983" ht="12" x14ac:dyDescent="0.2"/>
    <row r="984" ht="12" x14ac:dyDescent="0.2"/>
    <row r="985" ht="12" x14ac:dyDescent="0.2"/>
    <row r="986" ht="12" x14ac:dyDescent="0.2"/>
    <row r="987" ht="12" x14ac:dyDescent="0.2"/>
    <row r="988" ht="12" x14ac:dyDescent="0.2"/>
    <row r="989" ht="12" x14ac:dyDescent="0.2"/>
    <row r="990" ht="12" x14ac:dyDescent="0.2"/>
    <row r="991" ht="12" x14ac:dyDescent="0.2"/>
    <row r="992" ht="12" x14ac:dyDescent="0.2"/>
    <row r="993" ht="12" x14ac:dyDescent="0.2"/>
    <row r="994" ht="12" x14ac:dyDescent="0.2"/>
    <row r="995" ht="12" x14ac:dyDescent="0.2"/>
    <row r="996" ht="12" x14ac:dyDescent="0.2"/>
    <row r="997" ht="12" x14ac:dyDescent="0.2"/>
    <row r="998" ht="12" x14ac:dyDescent="0.2"/>
    <row r="999" ht="12" x14ac:dyDescent="0.2"/>
    <row r="1000" ht="12" x14ac:dyDescent="0.2"/>
  </sheetData>
  <mergeCells count="2">
    <mergeCell ref="B2:G3"/>
    <mergeCell ref="B62:E63"/>
  </mergeCells>
  <printOptions horizontalCentered="1"/>
  <pageMargins left="0.15748031496062992" right="0.23622047244094491" top="0.55118110236220474" bottom="0.55118110236220474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00"/>
  <sheetViews>
    <sheetView topLeftCell="A58" workbookViewId="0">
      <selection activeCell="F69" sqref="F69"/>
    </sheetView>
  </sheetViews>
  <sheetFormatPr defaultColWidth="7.875" defaultRowHeight="15" customHeight="1" x14ac:dyDescent="0.2"/>
  <cols>
    <col min="1" max="1" width="7.875" style="25"/>
    <col min="2" max="2" width="6.375" style="26" customWidth="1"/>
    <col min="3" max="3" width="41.5" style="25" customWidth="1"/>
    <col min="4" max="4" width="10.75" style="25" customWidth="1"/>
    <col min="5" max="5" width="20.125" style="25" customWidth="1"/>
    <col min="6" max="6" width="14" style="25" customWidth="1"/>
    <col min="7" max="7" width="16.875" style="25" customWidth="1"/>
    <col min="8" max="16384" width="7.875" style="25"/>
  </cols>
  <sheetData>
    <row r="1" spans="2:7" ht="12" x14ac:dyDescent="0.2"/>
    <row r="2" spans="2:7" ht="12" x14ac:dyDescent="0.2">
      <c r="B2" s="95" t="s">
        <v>0</v>
      </c>
      <c r="C2" s="96"/>
      <c r="D2" s="96"/>
      <c r="E2" s="96"/>
      <c r="F2" s="96"/>
      <c r="G2" s="96"/>
    </row>
    <row r="3" spans="2:7" ht="24" customHeight="1" x14ac:dyDescent="0.2">
      <c r="B3" s="96"/>
      <c r="C3" s="96"/>
      <c r="D3" s="96"/>
      <c r="E3" s="96"/>
      <c r="F3" s="96"/>
      <c r="G3" s="96"/>
    </row>
    <row r="4" spans="2:7" ht="30.4" customHeight="1" x14ac:dyDescent="0.2">
      <c r="B4" s="27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</row>
    <row r="5" spans="2:7" ht="15.4" customHeight="1" x14ac:dyDescent="0.2">
      <c r="B5" s="29" t="s">
        <v>6</v>
      </c>
      <c r="C5" s="29" t="s">
        <v>7</v>
      </c>
      <c r="D5" s="30"/>
      <c r="E5" s="30"/>
      <c r="F5" s="30"/>
      <c r="G5" s="30"/>
    </row>
    <row r="6" spans="2:7" ht="12" x14ac:dyDescent="0.2">
      <c r="B6" s="28">
        <v>1</v>
      </c>
      <c r="C6" s="31" t="s">
        <v>8</v>
      </c>
      <c r="D6" s="28" t="s">
        <v>9</v>
      </c>
      <c r="E6" s="30">
        <v>85</v>
      </c>
      <c r="F6" s="30">
        <f>D65+E65</f>
        <v>86</v>
      </c>
      <c r="G6" s="30"/>
    </row>
    <row r="7" spans="2:7" ht="12" x14ac:dyDescent="0.2">
      <c r="B7" s="28">
        <v>2</v>
      </c>
      <c r="C7" s="31" t="s">
        <v>10</v>
      </c>
      <c r="D7" s="28" t="s">
        <v>9</v>
      </c>
      <c r="E7" s="30">
        <v>60</v>
      </c>
      <c r="F7" s="30">
        <v>58</v>
      </c>
      <c r="G7" s="30"/>
    </row>
    <row r="8" spans="2:7" ht="12" x14ac:dyDescent="0.2">
      <c r="B8" s="28">
        <v>3</v>
      </c>
      <c r="C8" s="31" t="s">
        <v>11</v>
      </c>
      <c r="D8" s="28" t="s">
        <v>9</v>
      </c>
      <c r="E8" s="30">
        <v>12</v>
      </c>
      <c r="F8" s="30">
        <v>10</v>
      </c>
      <c r="G8" s="30"/>
    </row>
    <row r="9" spans="2:7" ht="12" x14ac:dyDescent="0.2">
      <c r="B9" s="28">
        <v>4</v>
      </c>
      <c r="C9" s="31" t="s">
        <v>12</v>
      </c>
      <c r="D9" s="28" t="s">
        <v>13</v>
      </c>
      <c r="E9" s="30"/>
      <c r="F9" s="30"/>
      <c r="G9" s="30"/>
    </row>
    <row r="10" spans="2:7" ht="12" x14ac:dyDescent="0.2">
      <c r="B10" s="28">
        <v>5</v>
      </c>
      <c r="C10" s="31" t="s">
        <v>14</v>
      </c>
      <c r="D10" s="28" t="s">
        <v>9</v>
      </c>
      <c r="E10" s="30"/>
      <c r="F10" s="30"/>
      <c r="G10" s="30"/>
    </row>
    <row r="11" spans="2:7" ht="24" x14ac:dyDescent="0.2">
      <c r="B11" s="28">
        <v>6</v>
      </c>
      <c r="C11" s="31" t="s">
        <v>15</v>
      </c>
      <c r="D11" s="28" t="s">
        <v>16</v>
      </c>
      <c r="E11" s="30"/>
      <c r="F11" s="30"/>
      <c r="G11" s="30"/>
    </row>
    <row r="12" spans="2:7" ht="24" x14ac:dyDescent="0.2">
      <c r="B12" s="28">
        <v>7</v>
      </c>
      <c r="C12" s="31" t="s">
        <v>17</v>
      </c>
      <c r="D12" s="28" t="s">
        <v>9</v>
      </c>
      <c r="E12" s="30"/>
      <c r="F12" s="30"/>
      <c r="G12" s="30"/>
    </row>
    <row r="13" spans="2:7" ht="17.649999999999999" customHeight="1" x14ac:dyDescent="0.2">
      <c r="B13" s="29" t="s">
        <v>18</v>
      </c>
      <c r="C13" s="29" t="s">
        <v>19</v>
      </c>
      <c r="D13" s="30"/>
      <c r="E13" s="30"/>
      <c r="F13" s="30"/>
      <c r="G13" s="30"/>
    </row>
    <row r="14" spans="2:7" ht="12" x14ac:dyDescent="0.2">
      <c r="B14" s="28">
        <v>8</v>
      </c>
      <c r="C14" s="31" t="s">
        <v>20</v>
      </c>
      <c r="D14" s="28" t="s">
        <v>21</v>
      </c>
      <c r="E14" s="30"/>
      <c r="F14" s="30"/>
      <c r="G14" s="30"/>
    </row>
    <row r="15" spans="2:7" ht="12" x14ac:dyDescent="0.2">
      <c r="B15" s="32" t="s">
        <v>22</v>
      </c>
      <c r="C15" s="31" t="s">
        <v>23</v>
      </c>
      <c r="D15" s="28" t="s">
        <v>21</v>
      </c>
      <c r="E15" s="30"/>
      <c r="F15" s="30"/>
      <c r="G15" s="30"/>
    </row>
    <row r="16" spans="2:7" ht="12" x14ac:dyDescent="0.2">
      <c r="B16" s="32" t="s">
        <v>24</v>
      </c>
      <c r="C16" s="31" t="s">
        <v>25</v>
      </c>
      <c r="D16" s="28" t="s">
        <v>21</v>
      </c>
      <c r="E16" s="30"/>
      <c r="F16" s="30"/>
      <c r="G16" s="30"/>
    </row>
    <row r="17" spans="2:7" ht="24" x14ac:dyDescent="0.2">
      <c r="B17" s="32" t="s">
        <v>26</v>
      </c>
      <c r="C17" s="31" t="s">
        <v>27</v>
      </c>
      <c r="D17" s="28" t="s">
        <v>21</v>
      </c>
      <c r="E17" s="30"/>
      <c r="F17" s="30"/>
      <c r="G17" s="30"/>
    </row>
    <row r="18" spans="2:7" ht="24" x14ac:dyDescent="0.2">
      <c r="B18" s="28">
        <v>9</v>
      </c>
      <c r="C18" s="31" t="s">
        <v>28</v>
      </c>
      <c r="D18" s="28" t="s">
        <v>29</v>
      </c>
      <c r="E18" s="30"/>
      <c r="F18" s="30"/>
      <c r="G18" s="30"/>
    </row>
    <row r="19" spans="2:7" ht="12" x14ac:dyDescent="0.2">
      <c r="B19" s="28">
        <v>10</v>
      </c>
      <c r="C19" s="31" t="s">
        <v>30</v>
      </c>
      <c r="D19" s="28" t="s">
        <v>29</v>
      </c>
      <c r="E19" s="30"/>
      <c r="F19" s="30"/>
      <c r="G19" s="30"/>
    </row>
    <row r="20" spans="2:7" ht="12" x14ac:dyDescent="0.2">
      <c r="B20" s="32"/>
      <c r="C20" s="31" t="s">
        <v>31</v>
      </c>
      <c r="D20" s="30"/>
      <c r="E20" s="30"/>
      <c r="F20" s="30"/>
      <c r="G20" s="30"/>
    </row>
    <row r="21" spans="2:7" ht="12" x14ac:dyDescent="0.2">
      <c r="B21" s="32" t="s">
        <v>32</v>
      </c>
      <c r="C21" s="31" t="s">
        <v>33</v>
      </c>
      <c r="D21" s="28" t="s">
        <v>29</v>
      </c>
      <c r="E21" s="30"/>
      <c r="F21" s="30"/>
      <c r="G21" s="30"/>
    </row>
    <row r="22" spans="2:7" ht="12" x14ac:dyDescent="0.2">
      <c r="B22" s="32" t="s">
        <v>34</v>
      </c>
      <c r="C22" s="31" t="s">
        <v>35</v>
      </c>
      <c r="D22" s="28" t="s">
        <v>29</v>
      </c>
      <c r="E22" s="30"/>
      <c r="F22" s="30"/>
      <c r="G22" s="30"/>
    </row>
    <row r="23" spans="2:7" ht="12" x14ac:dyDescent="0.2">
      <c r="B23" s="32" t="s">
        <v>36</v>
      </c>
      <c r="C23" s="31" t="s">
        <v>37</v>
      </c>
      <c r="D23" s="28" t="s">
        <v>29</v>
      </c>
      <c r="E23" s="30"/>
      <c r="F23" s="30"/>
      <c r="G23" s="30"/>
    </row>
    <row r="24" spans="2:7" ht="24" x14ac:dyDescent="0.2">
      <c r="B24" s="28">
        <v>11</v>
      </c>
      <c r="C24" s="31" t="s">
        <v>38</v>
      </c>
      <c r="D24" s="28" t="s">
        <v>39</v>
      </c>
      <c r="E24" s="30"/>
      <c r="F24" s="30"/>
      <c r="G24" s="30"/>
    </row>
    <row r="25" spans="2:7" ht="24" x14ac:dyDescent="0.2">
      <c r="B25" s="28">
        <v>12</v>
      </c>
      <c r="C25" s="31" t="s">
        <v>40</v>
      </c>
      <c r="D25" s="28" t="s">
        <v>29</v>
      </c>
      <c r="E25" s="30"/>
      <c r="F25" s="30"/>
      <c r="G25" s="30"/>
    </row>
    <row r="26" spans="2:7" ht="12" x14ac:dyDescent="0.2">
      <c r="B26" s="33" t="s">
        <v>41</v>
      </c>
      <c r="C26" s="31" t="s">
        <v>42</v>
      </c>
      <c r="D26" s="28" t="s">
        <v>43</v>
      </c>
      <c r="E26" s="30"/>
      <c r="F26" s="30"/>
      <c r="G26" s="30"/>
    </row>
    <row r="27" spans="2:7" ht="36" x14ac:dyDescent="0.2">
      <c r="B27" s="33" t="s">
        <v>44</v>
      </c>
      <c r="C27" s="31" t="s">
        <v>45</v>
      </c>
      <c r="D27" s="28" t="s">
        <v>43</v>
      </c>
      <c r="E27" s="30"/>
      <c r="F27" s="30"/>
      <c r="G27" s="30"/>
    </row>
    <row r="28" spans="2:7" ht="12" x14ac:dyDescent="0.2">
      <c r="B28" s="33" t="s">
        <v>46</v>
      </c>
      <c r="C28" s="31" t="s">
        <v>47</v>
      </c>
      <c r="D28" s="28" t="s">
        <v>43</v>
      </c>
      <c r="E28" s="30"/>
      <c r="F28" s="30"/>
      <c r="G28" s="30"/>
    </row>
    <row r="29" spans="2:7" ht="24" x14ac:dyDescent="0.2">
      <c r="B29" s="28">
        <v>13</v>
      </c>
      <c r="C29" s="31" t="s">
        <v>48</v>
      </c>
      <c r="D29" s="28" t="s">
        <v>21</v>
      </c>
      <c r="E29" s="30"/>
      <c r="F29" s="30"/>
      <c r="G29" s="30"/>
    </row>
    <row r="30" spans="2:7" ht="12" x14ac:dyDescent="0.2">
      <c r="B30" s="33" t="s">
        <v>49</v>
      </c>
      <c r="C30" s="31" t="s">
        <v>50</v>
      </c>
      <c r="D30" s="27" t="s">
        <v>13</v>
      </c>
      <c r="E30" s="30"/>
      <c r="F30" s="30"/>
      <c r="G30" s="30"/>
    </row>
    <row r="31" spans="2:7" ht="12" x14ac:dyDescent="0.2">
      <c r="B31" s="33" t="s">
        <v>51</v>
      </c>
      <c r="C31" s="31" t="s">
        <v>52</v>
      </c>
      <c r="D31" s="27" t="s">
        <v>13</v>
      </c>
      <c r="E31" s="30"/>
      <c r="F31" s="30"/>
      <c r="G31" s="30"/>
    </row>
    <row r="32" spans="2:7" ht="12" x14ac:dyDescent="0.2">
      <c r="B32" s="33" t="s">
        <v>53</v>
      </c>
      <c r="C32" s="31" t="s">
        <v>54</v>
      </c>
      <c r="D32" s="28" t="s">
        <v>13</v>
      </c>
      <c r="E32" s="30"/>
      <c r="F32" s="30"/>
      <c r="G32" s="30"/>
    </row>
    <row r="33" spans="2:7" ht="12" x14ac:dyDescent="0.2">
      <c r="B33" s="29" t="s">
        <v>55</v>
      </c>
      <c r="C33" s="29" t="s">
        <v>56</v>
      </c>
      <c r="D33" s="30"/>
      <c r="E33" s="30"/>
      <c r="F33" s="30"/>
      <c r="G33" s="30"/>
    </row>
    <row r="34" spans="2:7" ht="24" x14ac:dyDescent="0.2">
      <c r="B34" s="28">
        <v>14</v>
      </c>
      <c r="C34" s="31" t="s">
        <v>57</v>
      </c>
      <c r="D34" s="28" t="s">
        <v>21</v>
      </c>
      <c r="E34" s="30"/>
      <c r="F34" s="30"/>
      <c r="G34" s="30"/>
    </row>
    <row r="35" spans="2:7" ht="24" x14ac:dyDescent="0.2">
      <c r="B35" s="28">
        <v>15</v>
      </c>
      <c r="C35" s="31" t="s">
        <v>58</v>
      </c>
      <c r="D35" s="28" t="s">
        <v>21</v>
      </c>
      <c r="E35" s="30"/>
      <c r="F35" s="30"/>
      <c r="G35" s="30"/>
    </row>
    <row r="36" spans="2:7" ht="24" x14ac:dyDescent="0.2">
      <c r="B36" s="28">
        <v>16</v>
      </c>
      <c r="C36" s="31" t="s">
        <v>59</v>
      </c>
      <c r="D36" s="28" t="s">
        <v>13</v>
      </c>
      <c r="E36" s="30"/>
      <c r="F36" s="30"/>
      <c r="G36" s="30"/>
    </row>
    <row r="37" spans="2:7" ht="36" x14ac:dyDescent="0.2">
      <c r="B37" s="28">
        <v>17</v>
      </c>
      <c r="C37" s="31" t="s">
        <v>60</v>
      </c>
      <c r="D37" s="28" t="s">
        <v>13</v>
      </c>
      <c r="E37" s="30"/>
      <c r="F37" s="30"/>
      <c r="G37" s="30"/>
    </row>
    <row r="38" spans="2:7" ht="36" x14ac:dyDescent="0.2">
      <c r="B38" s="28">
        <v>18</v>
      </c>
      <c r="C38" s="31" t="s">
        <v>61</v>
      </c>
      <c r="D38" s="28" t="s">
        <v>21</v>
      </c>
      <c r="E38" s="30"/>
      <c r="F38" s="30"/>
      <c r="G38" s="30"/>
    </row>
    <row r="39" spans="2:7" ht="24" x14ac:dyDescent="0.2">
      <c r="B39" s="28">
        <v>19</v>
      </c>
      <c r="C39" s="31" t="s">
        <v>62</v>
      </c>
      <c r="D39" s="28" t="s">
        <v>21</v>
      </c>
      <c r="E39" s="30"/>
      <c r="F39" s="30"/>
      <c r="G39" s="30"/>
    </row>
    <row r="40" spans="2:7" ht="24" x14ac:dyDescent="0.2">
      <c r="B40" s="28">
        <v>20</v>
      </c>
      <c r="C40" s="31" t="s">
        <v>63</v>
      </c>
      <c r="D40" s="28" t="s">
        <v>21</v>
      </c>
      <c r="E40" s="30"/>
      <c r="F40" s="30"/>
      <c r="G40" s="30"/>
    </row>
    <row r="41" spans="2:7" ht="24" x14ac:dyDescent="0.2">
      <c r="B41" s="28">
        <v>21</v>
      </c>
      <c r="C41" s="31" t="s">
        <v>64</v>
      </c>
      <c r="D41" s="28" t="s">
        <v>21</v>
      </c>
      <c r="E41" s="30"/>
      <c r="F41" s="30"/>
      <c r="G41" s="30"/>
    </row>
    <row r="42" spans="2:7" ht="24" x14ac:dyDescent="0.2">
      <c r="B42" s="28">
        <v>22</v>
      </c>
      <c r="C42" s="31" t="s">
        <v>65</v>
      </c>
      <c r="D42" s="28" t="s">
        <v>21</v>
      </c>
      <c r="E42" s="30"/>
      <c r="F42" s="30"/>
      <c r="G42" s="30"/>
    </row>
    <row r="43" spans="2:7" ht="12" x14ac:dyDescent="0.2">
      <c r="B43" s="29" t="s">
        <v>66</v>
      </c>
      <c r="C43" s="29" t="s">
        <v>67</v>
      </c>
      <c r="D43" s="30"/>
      <c r="E43" s="30"/>
      <c r="F43" s="30"/>
      <c r="G43" s="30"/>
    </row>
    <row r="44" spans="2:7" ht="36" x14ac:dyDescent="0.2">
      <c r="B44" s="28">
        <v>23</v>
      </c>
      <c r="C44" s="31" t="s">
        <v>68</v>
      </c>
      <c r="D44" s="28" t="s">
        <v>13</v>
      </c>
      <c r="E44" s="30"/>
      <c r="F44" s="30"/>
      <c r="G44" s="30"/>
    </row>
    <row r="45" spans="2:7" ht="36" x14ac:dyDescent="0.2">
      <c r="B45" s="28">
        <v>24</v>
      </c>
      <c r="C45" s="31" t="s">
        <v>69</v>
      </c>
      <c r="D45" s="28" t="s">
        <v>9</v>
      </c>
      <c r="E45" s="30"/>
      <c r="F45" s="30"/>
      <c r="G45" s="30"/>
    </row>
    <row r="46" spans="2:7" ht="24" x14ac:dyDescent="0.2">
      <c r="B46" s="28">
        <v>25</v>
      </c>
      <c r="C46" s="31" t="s">
        <v>70</v>
      </c>
      <c r="D46" s="28" t="s">
        <v>9</v>
      </c>
      <c r="E46" s="30"/>
      <c r="F46" s="30"/>
      <c r="G46" s="30"/>
    </row>
    <row r="47" spans="2:7" ht="36" x14ac:dyDescent="0.2">
      <c r="B47" s="28">
        <v>26</v>
      </c>
      <c r="C47" s="31" t="s">
        <v>71</v>
      </c>
      <c r="D47" s="28" t="s">
        <v>13</v>
      </c>
      <c r="E47" s="30"/>
      <c r="F47" s="30"/>
      <c r="G47" s="30"/>
    </row>
    <row r="48" spans="2:7" ht="24" x14ac:dyDescent="0.2">
      <c r="B48" s="28">
        <v>27</v>
      </c>
      <c r="C48" s="31" t="s">
        <v>72</v>
      </c>
      <c r="D48" s="28" t="s">
        <v>9</v>
      </c>
      <c r="E48" s="30"/>
      <c r="F48" s="30"/>
      <c r="G48" s="30"/>
    </row>
    <row r="49" spans="2:7" ht="36" x14ac:dyDescent="0.2">
      <c r="B49" s="28">
        <v>28</v>
      </c>
      <c r="C49" s="31" t="s">
        <v>73</v>
      </c>
      <c r="D49" s="28" t="s">
        <v>13</v>
      </c>
      <c r="E49" s="30"/>
      <c r="F49" s="30"/>
      <c r="G49" s="30"/>
    </row>
    <row r="50" spans="2:7" ht="24" x14ac:dyDescent="0.2">
      <c r="B50" s="28">
        <v>29</v>
      </c>
      <c r="C50" s="31" t="s">
        <v>74</v>
      </c>
      <c r="D50" s="28" t="s">
        <v>13</v>
      </c>
      <c r="E50" s="30"/>
      <c r="F50" s="30"/>
      <c r="G50" s="30"/>
    </row>
    <row r="51" spans="2:7" ht="48" x14ac:dyDescent="0.2">
      <c r="B51" s="28">
        <v>30</v>
      </c>
      <c r="C51" s="31" t="s">
        <v>75</v>
      </c>
      <c r="D51" s="28" t="s">
        <v>13</v>
      </c>
      <c r="E51" s="30"/>
      <c r="F51" s="30"/>
      <c r="G51" s="30"/>
    </row>
    <row r="52" spans="2:7" ht="48" x14ac:dyDescent="0.2">
      <c r="B52" s="28">
        <v>31</v>
      </c>
      <c r="C52" s="31" t="s">
        <v>76</v>
      </c>
      <c r="D52" s="28" t="s">
        <v>13</v>
      </c>
      <c r="E52" s="30"/>
      <c r="F52" s="30"/>
      <c r="G52" s="30"/>
    </row>
    <row r="53" spans="2:7" ht="48" x14ac:dyDescent="0.2">
      <c r="B53" s="28">
        <v>32</v>
      </c>
      <c r="C53" s="31" t="s">
        <v>77</v>
      </c>
      <c r="D53" s="28" t="s">
        <v>13</v>
      </c>
      <c r="E53" s="30"/>
      <c r="F53" s="30"/>
      <c r="G53" s="30"/>
    </row>
    <row r="54" spans="2:7" ht="12" x14ac:dyDescent="0.2">
      <c r="B54" s="29" t="s">
        <v>78</v>
      </c>
      <c r="C54" s="29" t="s">
        <v>79</v>
      </c>
      <c r="D54" s="30"/>
      <c r="E54" s="30"/>
      <c r="F54" s="30"/>
      <c r="G54" s="30"/>
    </row>
    <row r="55" spans="2:7" ht="36" x14ac:dyDescent="0.2">
      <c r="B55" s="28">
        <v>33</v>
      </c>
      <c r="C55" s="31" t="s">
        <v>80</v>
      </c>
      <c r="D55" s="28" t="s">
        <v>13</v>
      </c>
      <c r="E55" s="30"/>
      <c r="F55" s="30"/>
      <c r="G55" s="30"/>
    </row>
    <row r="56" spans="2:7" ht="36" x14ac:dyDescent="0.2">
      <c r="B56" s="28">
        <v>34</v>
      </c>
      <c r="C56" s="31" t="s">
        <v>81</v>
      </c>
      <c r="D56" s="28" t="s">
        <v>13</v>
      </c>
      <c r="E56" s="30"/>
      <c r="F56" s="30"/>
      <c r="G56" s="30"/>
    </row>
    <row r="57" spans="2:7" ht="72" x14ac:dyDescent="0.2">
      <c r="B57" s="28">
        <v>35</v>
      </c>
      <c r="C57" s="31" t="s">
        <v>82</v>
      </c>
      <c r="D57" s="28" t="s">
        <v>13</v>
      </c>
      <c r="E57" s="30"/>
      <c r="F57" s="30"/>
      <c r="G57" s="30"/>
    </row>
    <row r="58" spans="2:7" ht="36" x14ac:dyDescent="0.2">
      <c r="B58" s="28">
        <v>36</v>
      </c>
      <c r="C58" s="31" t="s">
        <v>83</v>
      </c>
      <c r="D58" s="28" t="s">
        <v>13</v>
      </c>
      <c r="E58" s="30"/>
      <c r="F58" s="30"/>
      <c r="G58" s="30"/>
    </row>
    <row r="59" spans="2:7" ht="48" x14ac:dyDescent="0.2">
      <c r="B59" s="28">
        <v>37</v>
      </c>
      <c r="C59" s="31" t="s">
        <v>84</v>
      </c>
      <c r="D59" s="28" t="s">
        <v>13</v>
      </c>
      <c r="E59" s="30"/>
      <c r="F59" s="30"/>
      <c r="G59" s="30"/>
    </row>
    <row r="60" spans="2:7" ht="12" x14ac:dyDescent="0.2"/>
    <row r="61" spans="2:7" ht="12" x14ac:dyDescent="0.2"/>
    <row r="62" spans="2:7" ht="12" x14ac:dyDescent="0.2">
      <c r="B62" s="97" t="s">
        <v>85</v>
      </c>
      <c r="C62" s="98"/>
      <c r="D62" s="98"/>
      <c r="E62" s="98"/>
    </row>
    <row r="63" spans="2:7" ht="14.25" x14ac:dyDescent="0.2">
      <c r="B63" s="99"/>
      <c r="C63" s="99"/>
      <c r="D63" s="99"/>
      <c r="E63" s="99"/>
      <c r="F63" s="34"/>
      <c r="G63" s="34"/>
    </row>
    <row r="64" spans="2:7" ht="14.25" x14ac:dyDescent="0.2">
      <c r="B64" s="35"/>
      <c r="C64" s="36" t="s">
        <v>1</v>
      </c>
      <c r="D64" s="36" t="s">
        <v>86</v>
      </c>
      <c r="E64" s="36" t="s">
        <v>87</v>
      </c>
      <c r="F64" s="34"/>
      <c r="G64" s="34"/>
    </row>
    <row r="65" spans="2:5" ht="12" x14ac:dyDescent="0.2">
      <c r="B65" s="37">
        <v>1</v>
      </c>
      <c r="C65" s="38" t="s">
        <v>88</v>
      </c>
      <c r="D65" s="25">
        <f>SUM(D66:D70)</f>
        <v>44</v>
      </c>
      <c r="E65" s="25">
        <f>SUM(E66:E70)</f>
        <v>42</v>
      </c>
    </row>
    <row r="66" spans="2:5" ht="12" x14ac:dyDescent="0.2">
      <c r="B66" s="40" t="s">
        <v>89</v>
      </c>
      <c r="C66" s="38" t="s">
        <v>90</v>
      </c>
      <c r="D66" s="39">
        <v>1</v>
      </c>
      <c r="E66" s="39">
        <v>1</v>
      </c>
    </row>
    <row r="67" spans="2:5" ht="12" x14ac:dyDescent="0.2">
      <c r="B67" s="40" t="s">
        <v>91</v>
      </c>
      <c r="C67" s="38" t="s">
        <v>92</v>
      </c>
      <c r="D67" s="39">
        <v>4</v>
      </c>
      <c r="E67" s="39">
        <v>6</v>
      </c>
    </row>
    <row r="68" spans="2:5" ht="12" x14ac:dyDescent="0.2">
      <c r="B68" s="40" t="s">
        <v>93</v>
      </c>
      <c r="C68" s="38" t="s">
        <v>94</v>
      </c>
      <c r="D68" s="39">
        <v>13</v>
      </c>
      <c r="E68" s="39">
        <v>11</v>
      </c>
    </row>
    <row r="69" spans="2:5" ht="12" x14ac:dyDescent="0.2">
      <c r="B69" s="40" t="s">
        <v>95</v>
      </c>
      <c r="C69" s="38" t="s">
        <v>96</v>
      </c>
      <c r="D69" s="39">
        <v>17</v>
      </c>
      <c r="E69" s="39">
        <v>16</v>
      </c>
    </row>
    <row r="70" spans="2:5" ht="12" x14ac:dyDescent="0.2">
      <c r="B70" s="40" t="s">
        <v>97</v>
      </c>
      <c r="C70" s="38" t="s">
        <v>98</v>
      </c>
      <c r="D70" s="39">
        <v>9</v>
      </c>
      <c r="E70" s="39">
        <v>8</v>
      </c>
    </row>
    <row r="71" spans="2:5" ht="12" x14ac:dyDescent="0.2">
      <c r="B71" s="37">
        <v>2</v>
      </c>
      <c r="C71" s="38" t="s">
        <v>99</v>
      </c>
      <c r="D71" s="39">
        <v>0</v>
      </c>
      <c r="E71" s="39">
        <v>0</v>
      </c>
    </row>
    <row r="72" spans="2:5" ht="12" x14ac:dyDescent="0.2">
      <c r="B72" s="37">
        <v>3</v>
      </c>
      <c r="C72" s="38" t="s">
        <v>100</v>
      </c>
      <c r="D72" s="39">
        <v>0</v>
      </c>
      <c r="E72" s="39">
        <v>1</v>
      </c>
    </row>
    <row r="73" spans="2:5" ht="12" x14ac:dyDescent="0.2">
      <c r="B73" s="37">
        <v>4</v>
      </c>
      <c r="C73" s="38" t="s">
        <v>101</v>
      </c>
      <c r="D73" s="39">
        <v>0</v>
      </c>
      <c r="E73" s="39">
        <v>0</v>
      </c>
    </row>
    <row r="74" spans="2:5" ht="12" x14ac:dyDescent="0.2">
      <c r="B74" s="37">
        <v>5</v>
      </c>
      <c r="C74" s="38" t="s">
        <v>102</v>
      </c>
      <c r="D74" s="39">
        <v>0</v>
      </c>
      <c r="E74" s="39">
        <v>0</v>
      </c>
    </row>
    <row r="75" spans="2:5" ht="12" x14ac:dyDescent="0.2">
      <c r="B75" s="37">
        <v>6</v>
      </c>
      <c r="C75" s="38" t="s">
        <v>103</v>
      </c>
      <c r="D75" s="39"/>
      <c r="E75" s="39"/>
    </row>
    <row r="76" spans="2:5" ht="12" x14ac:dyDescent="0.2">
      <c r="B76" s="37">
        <v>7</v>
      </c>
      <c r="C76" s="38" t="s">
        <v>104</v>
      </c>
      <c r="D76" s="39"/>
      <c r="E76" s="39"/>
    </row>
    <row r="77" spans="2:5" ht="12" x14ac:dyDescent="0.2">
      <c r="B77" s="37">
        <v>8</v>
      </c>
      <c r="C77" s="38" t="s">
        <v>105</v>
      </c>
      <c r="D77" s="39"/>
      <c r="E77" s="39"/>
    </row>
    <row r="78" spans="2:5" ht="12" x14ac:dyDescent="0.2">
      <c r="B78" s="37">
        <v>9</v>
      </c>
      <c r="C78" s="38" t="s">
        <v>106</v>
      </c>
      <c r="D78" s="39"/>
      <c r="E78" s="39"/>
    </row>
    <row r="79" spans="2:5" ht="12" x14ac:dyDescent="0.2">
      <c r="B79" s="37">
        <v>10</v>
      </c>
      <c r="C79" s="38" t="s">
        <v>107</v>
      </c>
      <c r="D79" s="39"/>
      <c r="E79" s="39"/>
    </row>
    <row r="80" spans="2:5" ht="12" x14ac:dyDescent="0.2">
      <c r="B80" s="37">
        <v>11</v>
      </c>
      <c r="C80" s="38" t="s">
        <v>108</v>
      </c>
      <c r="D80" s="39"/>
      <c r="E80" s="39"/>
    </row>
    <row r="81" spans="2:5" ht="12" x14ac:dyDescent="0.2">
      <c r="B81" s="37">
        <v>12</v>
      </c>
      <c r="C81" s="38" t="s">
        <v>109</v>
      </c>
      <c r="D81" s="39"/>
      <c r="E81" s="39"/>
    </row>
    <row r="82" spans="2:5" ht="12" x14ac:dyDescent="0.2">
      <c r="B82" s="37">
        <v>13</v>
      </c>
      <c r="C82" s="38" t="s">
        <v>110</v>
      </c>
      <c r="D82" s="39"/>
      <c r="E82" s="39"/>
    </row>
    <row r="83" spans="2:5" ht="12" x14ac:dyDescent="0.2">
      <c r="B83" s="40" t="s">
        <v>49</v>
      </c>
      <c r="C83" s="38" t="s">
        <v>111</v>
      </c>
      <c r="D83" s="39"/>
      <c r="E83" s="39"/>
    </row>
    <row r="84" spans="2:5" ht="12" x14ac:dyDescent="0.2">
      <c r="B84" s="40" t="s">
        <v>51</v>
      </c>
      <c r="C84" s="38" t="s">
        <v>112</v>
      </c>
      <c r="D84" s="39"/>
      <c r="E84" s="39"/>
    </row>
    <row r="85" spans="2:5" ht="12" x14ac:dyDescent="0.2">
      <c r="B85" s="37">
        <v>14</v>
      </c>
      <c r="C85" s="39" t="s">
        <v>113</v>
      </c>
      <c r="D85" s="39">
        <v>0</v>
      </c>
      <c r="E85" s="39">
        <v>0</v>
      </c>
    </row>
    <row r="86" spans="2:5" ht="12" x14ac:dyDescent="0.2">
      <c r="B86" s="37">
        <v>15</v>
      </c>
      <c r="C86" s="39" t="s">
        <v>114</v>
      </c>
      <c r="D86" s="39">
        <v>1</v>
      </c>
      <c r="E86" s="39">
        <v>1</v>
      </c>
    </row>
    <row r="87" spans="2:5" ht="12" x14ac:dyDescent="0.2">
      <c r="B87" s="37">
        <v>16</v>
      </c>
      <c r="C87" s="39" t="s">
        <v>115</v>
      </c>
      <c r="D87" s="39"/>
      <c r="E87" s="39"/>
    </row>
    <row r="88" spans="2:5" ht="12" x14ac:dyDescent="0.2">
      <c r="B88" s="37">
        <v>17</v>
      </c>
      <c r="C88" s="39" t="s">
        <v>116</v>
      </c>
      <c r="D88" s="39">
        <v>4</v>
      </c>
      <c r="E88" s="39">
        <v>6</v>
      </c>
    </row>
    <row r="89" spans="2:5" ht="12" x14ac:dyDescent="0.2">
      <c r="B89" s="37">
        <v>18</v>
      </c>
      <c r="C89" s="39" t="s">
        <v>117</v>
      </c>
      <c r="D89" s="39"/>
      <c r="E89" s="39"/>
    </row>
    <row r="90" spans="2:5" ht="12" x14ac:dyDescent="0.2">
      <c r="B90" s="37">
        <v>19</v>
      </c>
      <c r="C90" s="39" t="s">
        <v>118</v>
      </c>
      <c r="D90" s="39">
        <v>2</v>
      </c>
      <c r="E90" s="39">
        <v>1</v>
      </c>
    </row>
    <row r="91" spans="2:5" ht="12" x14ac:dyDescent="0.2">
      <c r="B91" s="37">
        <v>20</v>
      </c>
      <c r="C91" s="39" t="s">
        <v>119</v>
      </c>
      <c r="D91" s="39">
        <v>1</v>
      </c>
      <c r="E91" s="39">
        <v>1</v>
      </c>
    </row>
    <row r="92" spans="2:5" ht="12" x14ac:dyDescent="0.2">
      <c r="B92" s="37">
        <v>21</v>
      </c>
      <c r="C92" s="39" t="s">
        <v>120</v>
      </c>
      <c r="D92" s="39">
        <v>0</v>
      </c>
      <c r="E92" s="39">
        <v>0</v>
      </c>
    </row>
    <row r="93" spans="2:5" ht="12" x14ac:dyDescent="0.2">
      <c r="B93" s="37">
        <v>22</v>
      </c>
      <c r="C93" s="39" t="s">
        <v>121</v>
      </c>
      <c r="D93" s="39">
        <v>0</v>
      </c>
      <c r="E93" s="39">
        <v>0</v>
      </c>
    </row>
    <row r="94" spans="2:5" ht="12" x14ac:dyDescent="0.2">
      <c r="B94" s="37">
        <v>23</v>
      </c>
      <c r="C94" s="39" t="s">
        <v>122</v>
      </c>
      <c r="D94" s="39">
        <v>0</v>
      </c>
      <c r="E94" s="39">
        <v>0</v>
      </c>
    </row>
    <row r="95" spans="2:5" ht="12" x14ac:dyDescent="0.2">
      <c r="B95" s="37">
        <v>24</v>
      </c>
      <c r="C95" s="39" t="s">
        <v>123</v>
      </c>
      <c r="D95" s="39">
        <v>3</v>
      </c>
      <c r="E95" s="39">
        <v>0</v>
      </c>
    </row>
    <row r="96" spans="2:5" ht="12" x14ac:dyDescent="0.2">
      <c r="B96" s="40" t="s">
        <v>124</v>
      </c>
      <c r="C96" s="39" t="s">
        <v>125</v>
      </c>
      <c r="D96" s="39">
        <v>0</v>
      </c>
      <c r="E96" s="39">
        <v>0</v>
      </c>
    </row>
    <row r="97" spans="2:5" ht="12" x14ac:dyDescent="0.2">
      <c r="B97" s="40" t="s">
        <v>126</v>
      </c>
      <c r="C97" s="39" t="s">
        <v>127</v>
      </c>
      <c r="D97" s="39">
        <v>0</v>
      </c>
      <c r="E97" s="39">
        <v>0</v>
      </c>
    </row>
    <row r="98" spans="2:5" ht="12" x14ac:dyDescent="0.2">
      <c r="B98" s="40" t="s">
        <v>128</v>
      </c>
      <c r="C98" s="39" t="s">
        <v>129</v>
      </c>
      <c r="D98" s="39">
        <v>1</v>
      </c>
      <c r="E98" s="39">
        <v>0</v>
      </c>
    </row>
    <row r="99" spans="2:5" ht="12" x14ac:dyDescent="0.2">
      <c r="B99" s="37">
        <v>25</v>
      </c>
      <c r="C99" s="39" t="s">
        <v>130</v>
      </c>
      <c r="D99" s="39">
        <v>0</v>
      </c>
      <c r="E99" s="39">
        <v>0</v>
      </c>
    </row>
    <row r="100" spans="2:5" ht="24" x14ac:dyDescent="0.2">
      <c r="B100" s="37">
        <v>26</v>
      </c>
      <c r="C100" s="41" t="s">
        <v>131</v>
      </c>
      <c r="D100" s="39">
        <v>0</v>
      </c>
      <c r="E100" s="39">
        <v>0</v>
      </c>
    </row>
    <row r="101" spans="2:5" ht="12" x14ac:dyDescent="0.2">
      <c r="B101" s="37">
        <v>27</v>
      </c>
      <c r="C101" s="39" t="s">
        <v>132</v>
      </c>
      <c r="D101" s="39">
        <v>0</v>
      </c>
      <c r="E101" s="39">
        <v>0</v>
      </c>
    </row>
    <row r="102" spans="2:5" ht="12" x14ac:dyDescent="0.2">
      <c r="B102" s="37">
        <v>28</v>
      </c>
      <c r="C102" s="39" t="s">
        <v>133</v>
      </c>
      <c r="D102" s="39">
        <v>0</v>
      </c>
      <c r="E102" s="39">
        <v>0</v>
      </c>
    </row>
    <row r="103" spans="2:5" ht="12" x14ac:dyDescent="0.2">
      <c r="B103" s="40" t="s">
        <v>134</v>
      </c>
      <c r="C103" s="38" t="s">
        <v>90</v>
      </c>
      <c r="D103" s="39">
        <v>0</v>
      </c>
      <c r="E103" s="39">
        <v>0</v>
      </c>
    </row>
    <row r="104" spans="2:5" ht="12" x14ac:dyDescent="0.2">
      <c r="B104" s="40" t="s">
        <v>135</v>
      </c>
      <c r="C104" s="38" t="s">
        <v>92</v>
      </c>
      <c r="D104" s="39">
        <v>0</v>
      </c>
      <c r="E104" s="39">
        <v>0</v>
      </c>
    </row>
    <row r="105" spans="2:5" ht="12" x14ac:dyDescent="0.2">
      <c r="B105" s="40" t="s">
        <v>136</v>
      </c>
      <c r="C105" s="38" t="s">
        <v>94</v>
      </c>
      <c r="D105" s="39">
        <v>0</v>
      </c>
      <c r="E105" s="39">
        <v>0</v>
      </c>
    </row>
    <row r="106" spans="2:5" ht="12" x14ac:dyDescent="0.2">
      <c r="B106" s="40" t="s">
        <v>137</v>
      </c>
      <c r="C106" s="38" t="s">
        <v>96</v>
      </c>
      <c r="D106" s="39">
        <v>0</v>
      </c>
      <c r="E106" s="39">
        <v>0</v>
      </c>
    </row>
    <row r="107" spans="2:5" ht="12" x14ac:dyDescent="0.2">
      <c r="B107" s="40" t="s">
        <v>138</v>
      </c>
      <c r="C107" s="38" t="s">
        <v>98</v>
      </c>
      <c r="D107" s="39">
        <v>0</v>
      </c>
      <c r="E107" s="39">
        <v>0</v>
      </c>
    </row>
    <row r="108" spans="2:5" ht="12" x14ac:dyDescent="0.2">
      <c r="B108" s="37">
        <v>29</v>
      </c>
      <c r="C108" s="39" t="s">
        <v>139</v>
      </c>
      <c r="D108" s="39">
        <v>0</v>
      </c>
      <c r="E108" s="39">
        <v>1</v>
      </c>
    </row>
    <row r="109" spans="2:5" ht="12" x14ac:dyDescent="0.2">
      <c r="B109" s="37">
        <v>30</v>
      </c>
      <c r="C109" s="39" t="s">
        <v>140</v>
      </c>
      <c r="D109" s="39">
        <v>0</v>
      </c>
      <c r="E109" s="39">
        <v>0</v>
      </c>
    </row>
    <row r="110" spans="2:5" ht="12" x14ac:dyDescent="0.2">
      <c r="B110" s="37">
        <v>31</v>
      </c>
      <c r="C110" s="39" t="s">
        <v>141</v>
      </c>
      <c r="D110" s="39">
        <v>0</v>
      </c>
      <c r="E110" s="39">
        <v>0</v>
      </c>
    </row>
    <row r="111" spans="2:5" ht="24" x14ac:dyDescent="0.2">
      <c r="B111" s="40" t="s">
        <v>142</v>
      </c>
      <c r="C111" s="41" t="s">
        <v>143</v>
      </c>
      <c r="D111" s="39">
        <v>0</v>
      </c>
      <c r="E111" s="39">
        <v>0</v>
      </c>
    </row>
    <row r="112" spans="2:5" ht="12" x14ac:dyDescent="0.2">
      <c r="B112" s="40" t="s">
        <v>144</v>
      </c>
      <c r="C112" s="39" t="s">
        <v>145</v>
      </c>
      <c r="D112" s="39">
        <v>0</v>
      </c>
      <c r="E112" s="39">
        <v>0</v>
      </c>
    </row>
    <row r="113" spans="2:5" ht="12" x14ac:dyDescent="0.2">
      <c r="B113" s="40" t="s">
        <v>146</v>
      </c>
      <c r="C113" s="39" t="s">
        <v>147</v>
      </c>
      <c r="D113" s="39">
        <v>0</v>
      </c>
      <c r="E113" s="39">
        <v>0</v>
      </c>
    </row>
    <row r="114" spans="2:5" ht="12" x14ac:dyDescent="0.2">
      <c r="B114" s="40" t="s">
        <v>148</v>
      </c>
      <c r="C114" s="39" t="s">
        <v>149</v>
      </c>
      <c r="D114" s="39">
        <v>0</v>
      </c>
      <c r="E114" s="39">
        <v>0</v>
      </c>
    </row>
    <row r="115" spans="2:5" ht="48" x14ac:dyDescent="0.2">
      <c r="B115" s="37">
        <v>32</v>
      </c>
      <c r="C115" s="41" t="s">
        <v>150</v>
      </c>
      <c r="D115" s="39">
        <v>22</v>
      </c>
      <c r="E115" s="39">
        <v>14</v>
      </c>
    </row>
    <row r="116" spans="2:5" ht="12" x14ac:dyDescent="0.2">
      <c r="B116" s="37">
        <v>33</v>
      </c>
      <c r="C116" s="39" t="s">
        <v>151</v>
      </c>
      <c r="D116" s="39">
        <v>0</v>
      </c>
      <c r="E116" s="39">
        <v>2</v>
      </c>
    </row>
    <row r="117" spans="2:5" ht="12" x14ac:dyDescent="0.2">
      <c r="B117" s="37">
        <v>34</v>
      </c>
      <c r="C117" s="39" t="s">
        <v>152</v>
      </c>
      <c r="D117" s="39"/>
      <c r="E117" s="39"/>
    </row>
    <row r="118" spans="2:5" ht="12" x14ac:dyDescent="0.2">
      <c r="B118" s="37" t="s">
        <v>153</v>
      </c>
      <c r="C118" s="38" t="s">
        <v>90</v>
      </c>
      <c r="D118" s="39">
        <v>0</v>
      </c>
      <c r="E118" s="39">
        <v>0</v>
      </c>
    </row>
    <row r="119" spans="2:5" ht="12" x14ac:dyDescent="0.2">
      <c r="B119" s="37" t="s">
        <v>154</v>
      </c>
      <c r="C119" s="38" t="s">
        <v>92</v>
      </c>
      <c r="D119" s="39">
        <v>2</v>
      </c>
      <c r="E119" s="39">
        <v>1</v>
      </c>
    </row>
    <row r="120" spans="2:5" ht="12" x14ac:dyDescent="0.2">
      <c r="B120" s="37" t="s">
        <v>155</v>
      </c>
      <c r="C120" s="38" t="s">
        <v>94</v>
      </c>
      <c r="D120" s="39">
        <v>0</v>
      </c>
      <c r="E120" s="39">
        <v>0</v>
      </c>
    </row>
    <row r="121" spans="2:5" ht="12" x14ac:dyDescent="0.2">
      <c r="B121" s="37" t="s">
        <v>156</v>
      </c>
      <c r="C121" s="38" t="s">
        <v>96</v>
      </c>
      <c r="D121" s="39">
        <v>0</v>
      </c>
      <c r="E121" s="39">
        <v>0</v>
      </c>
    </row>
    <row r="122" spans="2:5" ht="12" x14ac:dyDescent="0.2">
      <c r="B122" s="37" t="s">
        <v>157</v>
      </c>
      <c r="C122" s="38" t="s">
        <v>98</v>
      </c>
      <c r="D122" s="39">
        <v>0</v>
      </c>
      <c r="E122" s="39">
        <v>0</v>
      </c>
    </row>
    <row r="123" spans="2:5" ht="24" x14ac:dyDescent="0.2">
      <c r="B123" s="37">
        <v>35</v>
      </c>
      <c r="C123" s="41" t="s">
        <v>158</v>
      </c>
      <c r="D123" s="39">
        <v>0</v>
      </c>
      <c r="E123" s="39">
        <v>1</v>
      </c>
    </row>
    <row r="124" spans="2:5" ht="24" x14ac:dyDescent="0.2">
      <c r="B124" s="37">
        <v>36</v>
      </c>
      <c r="C124" s="41" t="s">
        <v>159</v>
      </c>
      <c r="D124" s="39">
        <v>0</v>
      </c>
      <c r="E124" s="39">
        <v>0</v>
      </c>
    </row>
    <row r="125" spans="2:5" ht="12" x14ac:dyDescent="0.2">
      <c r="B125" s="37" t="s">
        <v>160</v>
      </c>
      <c r="C125" s="38" t="s">
        <v>90</v>
      </c>
      <c r="D125" s="39">
        <v>0</v>
      </c>
      <c r="E125" s="39">
        <v>0</v>
      </c>
    </row>
    <row r="126" spans="2:5" ht="12" x14ac:dyDescent="0.2">
      <c r="B126" s="37" t="s">
        <v>161</v>
      </c>
      <c r="C126" s="38" t="s">
        <v>92</v>
      </c>
      <c r="D126" s="39">
        <v>0</v>
      </c>
      <c r="E126" s="39">
        <v>0</v>
      </c>
    </row>
    <row r="127" spans="2:5" ht="12" x14ac:dyDescent="0.2">
      <c r="B127" s="37" t="s">
        <v>162</v>
      </c>
      <c r="C127" s="38" t="s">
        <v>94</v>
      </c>
      <c r="D127" s="39">
        <v>0</v>
      </c>
      <c r="E127" s="39">
        <v>0</v>
      </c>
    </row>
    <row r="128" spans="2:5" ht="12" x14ac:dyDescent="0.2">
      <c r="B128" s="37" t="s">
        <v>163</v>
      </c>
      <c r="C128" s="38" t="s">
        <v>96</v>
      </c>
      <c r="D128" s="39">
        <v>0</v>
      </c>
      <c r="E128" s="39">
        <v>0</v>
      </c>
    </row>
    <row r="129" spans="2:5" ht="12" x14ac:dyDescent="0.2">
      <c r="B129" s="37" t="s">
        <v>164</v>
      </c>
      <c r="C129" s="38" t="s">
        <v>98</v>
      </c>
      <c r="D129" s="39">
        <v>0</v>
      </c>
      <c r="E129" s="39">
        <v>0</v>
      </c>
    </row>
    <row r="130" spans="2:5" ht="12" x14ac:dyDescent="0.2">
      <c r="B130" s="37">
        <v>37</v>
      </c>
      <c r="C130" s="39" t="s">
        <v>165</v>
      </c>
      <c r="D130" s="39">
        <v>0</v>
      </c>
      <c r="E130" s="39">
        <v>0</v>
      </c>
    </row>
    <row r="131" spans="2:5" ht="12" x14ac:dyDescent="0.2">
      <c r="B131" s="37" t="s">
        <v>166</v>
      </c>
      <c r="C131" s="39" t="s">
        <v>167</v>
      </c>
      <c r="D131" s="39">
        <v>0</v>
      </c>
      <c r="E131" s="39">
        <v>0</v>
      </c>
    </row>
    <row r="132" spans="2:5" ht="12" x14ac:dyDescent="0.2">
      <c r="B132" s="37" t="s">
        <v>168</v>
      </c>
      <c r="C132" s="39" t="s">
        <v>169</v>
      </c>
      <c r="D132" s="39">
        <v>0</v>
      </c>
      <c r="E132" s="39">
        <v>0</v>
      </c>
    </row>
    <row r="133" spans="2:5" ht="12" x14ac:dyDescent="0.2"/>
    <row r="134" spans="2:5" ht="12" x14ac:dyDescent="0.2"/>
    <row r="135" spans="2:5" ht="12" x14ac:dyDescent="0.2"/>
    <row r="136" spans="2:5" ht="12" x14ac:dyDescent="0.2"/>
    <row r="137" spans="2:5" ht="12" x14ac:dyDescent="0.2"/>
    <row r="138" spans="2:5" ht="12" x14ac:dyDescent="0.2"/>
    <row r="139" spans="2:5" ht="12" x14ac:dyDescent="0.2"/>
    <row r="140" spans="2:5" ht="12" x14ac:dyDescent="0.2"/>
    <row r="141" spans="2:5" ht="12" x14ac:dyDescent="0.2"/>
    <row r="142" spans="2:5" ht="12" x14ac:dyDescent="0.2"/>
    <row r="143" spans="2:5" ht="12" x14ac:dyDescent="0.2"/>
    <row r="144" spans="2:5" ht="12" x14ac:dyDescent="0.2"/>
    <row r="145" ht="12" x14ac:dyDescent="0.2"/>
    <row r="146" ht="12" x14ac:dyDescent="0.2"/>
    <row r="147" ht="12" x14ac:dyDescent="0.2"/>
    <row r="148" ht="12" x14ac:dyDescent="0.2"/>
    <row r="149" ht="12" x14ac:dyDescent="0.2"/>
    <row r="150" ht="12" x14ac:dyDescent="0.2"/>
    <row r="151" ht="12" x14ac:dyDescent="0.2"/>
    <row r="152" ht="12" x14ac:dyDescent="0.2"/>
    <row r="153" ht="12" x14ac:dyDescent="0.2"/>
    <row r="154" ht="12" x14ac:dyDescent="0.2"/>
    <row r="155" ht="12" x14ac:dyDescent="0.2"/>
    <row r="156" ht="12" x14ac:dyDescent="0.2"/>
    <row r="157" ht="12" x14ac:dyDescent="0.2"/>
    <row r="158" ht="12" x14ac:dyDescent="0.2"/>
    <row r="159" ht="12" x14ac:dyDescent="0.2"/>
    <row r="160" ht="12" x14ac:dyDescent="0.2"/>
    <row r="161" ht="12" x14ac:dyDescent="0.2"/>
    <row r="162" ht="12" x14ac:dyDescent="0.2"/>
    <row r="163" ht="12" x14ac:dyDescent="0.2"/>
    <row r="164" ht="12" x14ac:dyDescent="0.2"/>
    <row r="165" ht="12" x14ac:dyDescent="0.2"/>
    <row r="166" ht="12" x14ac:dyDescent="0.2"/>
    <row r="167" ht="12" x14ac:dyDescent="0.2"/>
    <row r="168" ht="12" x14ac:dyDescent="0.2"/>
    <row r="169" ht="12" x14ac:dyDescent="0.2"/>
    <row r="170" ht="12" x14ac:dyDescent="0.2"/>
    <row r="171" ht="12" x14ac:dyDescent="0.2"/>
    <row r="172" ht="12" x14ac:dyDescent="0.2"/>
    <row r="173" ht="12" x14ac:dyDescent="0.2"/>
    <row r="174" ht="12" x14ac:dyDescent="0.2"/>
    <row r="175" ht="12" x14ac:dyDescent="0.2"/>
    <row r="176" ht="12" x14ac:dyDescent="0.2"/>
    <row r="177" ht="12" x14ac:dyDescent="0.2"/>
    <row r="178" ht="12" x14ac:dyDescent="0.2"/>
    <row r="179" ht="12" x14ac:dyDescent="0.2"/>
    <row r="180" ht="12" x14ac:dyDescent="0.2"/>
    <row r="181" ht="12" x14ac:dyDescent="0.2"/>
    <row r="182" ht="12" x14ac:dyDescent="0.2"/>
    <row r="183" ht="12" x14ac:dyDescent="0.2"/>
    <row r="184" ht="12" x14ac:dyDescent="0.2"/>
    <row r="185" ht="12" x14ac:dyDescent="0.2"/>
    <row r="186" ht="12" x14ac:dyDescent="0.2"/>
    <row r="187" ht="12" x14ac:dyDescent="0.2"/>
    <row r="188" ht="12" x14ac:dyDescent="0.2"/>
    <row r="189" ht="12" x14ac:dyDescent="0.2"/>
    <row r="190" ht="12" x14ac:dyDescent="0.2"/>
    <row r="191" ht="12" x14ac:dyDescent="0.2"/>
    <row r="192" ht="12" x14ac:dyDescent="0.2"/>
    <row r="193" ht="12" x14ac:dyDescent="0.2"/>
    <row r="194" ht="12" x14ac:dyDescent="0.2"/>
    <row r="195" ht="12" x14ac:dyDescent="0.2"/>
    <row r="196" ht="12" x14ac:dyDescent="0.2"/>
    <row r="197" ht="12" x14ac:dyDescent="0.2"/>
    <row r="198" ht="12" x14ac:dyDescent="0.2"/>
    <row r="199" ht="12" x14ac:dyDescent="0.2"/>
    <row r="200" ht="12" x14ac:dyDescent="0.2"/>
    <row r="201" ht="12" x14ac:dyDescent="0.2"/>
    <row r="202" ht="12" x14ac:dyDescent="0.2"/>
    <row r="203" ht="12" x14ac:dyDescent="0.2"/>
    <row r="204" ht="12" x14ac:dyDescent="0.2"/>
    <row r="205" ht="12" x14ac:dyDescent="0.2"/>
    <row r="206" ht="12" x14ac:dyDescent="0.2"/>
    <row r="207" ht="12" x14ac:dyDescent="0.2"/>
    <row r="208" ht="12" x14ac:dyDescent="0.2"/>
    <row r="209" ht="12" x14ac:dyDescent="0.2"/>
    <row r="210" ht="12" x14ac:dyDescent="0.2"/>
    <row r="211" ht="12" x14ac:dyDescent="0.2"/>
    <row r="212" ht="12" x14ac:dyDescent="0.2"/>
    <row r="213" ht="12" x14ac:dyDescent="0.2"/>
    <row r="214" ht="12" x14ac:dyDescent="0.2"/>
    <row r="215" ht="12" x14ac:dyDescent="0.2"/>
    <row r="216" ht="12" x14ac:dyDescent="0.2"/>
    <row r="217" ht="12" x14ac:dyDescent="0.2"/>
    <row r="218" ht="12" x14ac:dyDescent="0.2"/>
    <row r="219" ht="12" x14ac:dyDescent="0.2"/>
    <row r="220" ht="12" x14ac:dyDescent="0.2"/>
    <row r="221" ht="12" x14ac:dyDescent="0.2"/>
    <row r="222" ht="12" x14ac:dyDescent="0.2"/>
    <row r="223" ht="12" x14ac:dyDescent="0.2"/>
    <row r="224" ht="12" x14ac:dyDescent="0.2"/>
    <row r="225" ht="12" x14ac:dyDescent="0.2"/>
    <row r="226" ht="12" x14ac:dyDescent="0.2"/>
    <row r="227" ht="12" x14ac:dyDescent="0.2"/>
    <row r="228" ht="12" x14ac:dyDescent="0.2"/>
    <row r="229" ht="12" x14ac:dyDescent="0.2"/>
    <row r="230" ht="12" x14ac:dyDescent="0.2"/>
    <row r="231" ht="12" x14ac:dyDescent="0.2"/>
    <row r="232" ht="12" x14ac:dyDescent="0.2"/>
    <row r="233" ht="12" x14ac:dyDescent="0.2"/>
    <row r="234" ht="12" x14ac:dyDescent="0.2"/>
    <row r="235" ht="12" x14ac:dyDescent="0.2"/>
    <row r="236" ht="12" x14ac:dyDescent="0.2"/>
    <row r="237" ht="12" x14ac:dyDescent="0.2"/>
    <row r="238" ht="12" x14ac:dyDescent="0.2"/>
    <row r="239" ht="12" x14ac:dyDescent="0.2"/>
    <row r="240" ht="12" x14ac:dyDescent="0.2"/>
    <row r="241" ht="12" x14ac:dyDescent="0.2"/>
    <row r="242" ht="12" x14ac:dyDescent="0.2"/>
    <row r="243" ht="12" x14ac:dyDescent="0.2"/>
    <row r="244" ht="12" x14ac:dyDescent="0.2"/>
    <row r="245" ht="12" x14ac:dyDescent="0.2"/>
    <row r="246" ht="12" x14ac:dyDescent="0.2"/>
    <row r="247" ht="12" x14ac:dyDescent="0.2"/>
    <row r="248" ht="12" x14ac:dyDescent="0.2"/>
    <row r="249" ht="12" x14ac:dyDescent="0.2"/>
    <row r="250" ht="12" x14ac:dyDescent="0.2"/>
    <row r="251" ht="12" x14ac:dyDescent="0.2"/>
    <row r="252" ht="12" x14ac:dyDescent="0.2"/>
    <row r="253" ht="12" x14ac:dyDescent="0.2"/>
    <row r="254" ht="12" x14ac:dyDescent="0.2"/>
    <row r="255" ht="12" x14ac:dyDescent="0.2"/>
    <row r="256" ht="12" x14ac:dyDescent="0.2"/>
    <row r="257" ht="12" x14ac:dyDescent="0.2"/>
    <row r="258" ht="12" x14ac:dyDescent="0.2"/>
    <row r="259" ht="12" x14ac:dyDescent="0.2"/>
    <row r="260" ht="12" x14ac:dyDescent="0.2"/>
    <row r="261" ht="12" x14ac:dyDescent="0.2"/>
    <row r="262" ht="12" x14ac:dyDescent="0.2"/>
    <row r="263" ht="12" x14ac:dyDescent="0.2"/>
    <row r="264" ht="12" x14ac:dyDescent="0.2"/>
    <row r="265" ht="12" x14ac:dyDescent="0.2"/>
    <row r="266" ht="12" x14ac:dyDescent="0.2"/>
    <row r="267" ht="12" x14ac:dyDescent="0.2"/>
    <row r="268" ht="12" x14ac:dyDescent="0.2"/>
    <row r="269" ht="12" x14ac:dyDescent="0.2"/>
    <row r="270" ht="12" x14ac:dyDescent="0.2"/>
    <row r="271" ht="12" x14ac:dyDescent="0.2"/>
    <row r="272" ht="12" x14ac:dyDescent="0.2"/>
    <row r="273" ht="12" x14ac:dyDescent="0.2"/>
    <row r="274" ht="12" x14ac:dyDescent="0.2"/>
    <row r="275" ht="12" x14ac:dyDescent="0.2"/>
    <row r="276" ht="12" x14ac:dyDescent="0.2"/>
    <row r="277" ht="12" x14ac:dyDescent="0.2"/>
    <row r="278" ht="12" x14ac:dyDescent="0.2"/>
    <row r="279" ht="12" x14ac:dyDescent="0.2"/>
    <row r="280" ht="12" x14ac:dyDescent="0.2"/>
    <row r="281" ht="12" x14ac:dyDescent="0.2"/>
    <row r="282" ht="12" x14ac:dyDescent="0.2"/>
    <row r="283" ht="12" x14ac:dyDescent="0.2"/>
    <row r="284" ht="12" x14ac:dyDescent="0.2"/>
    <row r="285" ht="12" x14ac:dyDescent="0.2"/>
    <row r="286" ht="12" x14ac:dyDescent="0.2"/>
    <row r="287" ht="12" x14ac:dyDescent="0.2"/>
    <row r="288" ht="12" x14ac:dyDescent="0.2"/>
    <row r="289" ht="12" x14ac:dyDescent="0.2"/>
    <row r="290" ht="12" x14ac:dyDescent="0.2"/>
    <row r="291" ht="12" x14ac:dyDescent="0.2"/>
    <row r="292" ht="12" x14ac:dyDescent="0.2"/>
    <row r="293" ht="12" x14ac:dyDescent="0.2"/>
    <row r="294" ht="12" x14ac:dyDescent="0.2"/>
    <row r="295" ht="12" x14ac:dyDescent="0.2"/>
    <row r="296" ht="12" x14ac:dyDescent="0.2"/>
    <row r="297" ht="12" x14ac:dyDescent="0.2"/>
    <row r="298" ht="12" x14ac:dyDescent="0.2"/>
    <row r="299" ht="12" x14ac:dyDescent="0.2"/>
    <row r="300" ht="12" x14ac:dyDescent="0.2"/>
    <row r="301" ht="12" x14ac:dyDescent="0.2"/>
    <row r="302" ht="12" x14ac:dyDescent="0.2"/>
    <row r="303" ht="12" x14ac:dyDescent="0.2"/>
    <row r="304" ht="12" x14ac:dyDescent="0.2"/>
    <row r="305" ht="12" x14ac:dyDescent="0.2"/>
    <row r="306" ht="12" x14ac:dyDescent="0.2"/>
    <row r="307" ht="12" x14ac:dyDescent="0.2"/>
    <row r="308" ht="12" x14ac:dyDescent="0.2"/>
    <row r="309" ht="12" x14ac:dyDescent="0.2"/>
    <row r="310" ht="12" x14ac:dyDescent="0.2"/>
    <row r="311" ht="12" x14ac:dyDescent="0.2"/>
    <row r="312" ht="12" x14ac:dyDescent="0.2"/>
    <row r="313" ht="12" x14ac:dyDescent="0.2"/>
    <row r="314" ht="12" x14ac:dyDescent="0.2"/>
    <row r="315" ht="12" x14ac:dyDescent="0.2"/>
    <row r="316" ht="12" x14ac:dyDescent="0.2"/>
    <row r="317" ht="12" x14ac:dyDescent="0.2"/>
    <row r="318" ht="12" x14ac:dyDescent="0.2"/>
    <row r="319" ht="12" x14ac:dyDescent="0.2"/>
    <row r="320" ht="12" x14ac:dyDescent="0.2"/>
    <row r="321" ht="12" x14ac:dyDescent="0.2"/>
    <row r="322" ht="12" x14ac:dyDescent="0.2"/>
    <row r="323" ht="12" x14ac:dyDescent="0.2"/>
    <row r="324" ht="12" x14ac:dyDescent="0.2"/>
    <row r="325" ht="12" x14ac:dyDescent="0.2"/>
    <row r="326" ht="12" x14ac:dyDescent="0.2"/>
    <row r="327" ht="12" x14ac:dyDescent="0.2"/>
    <row r="328" ht="12" x14ac:dyDescent="0.2"/>
    <row r="329" ht="12" x14ac:dyDescent="0.2"/>
    <row r="330" ht="12" x14ac:dyDescent="0.2"/>
    <row r="331" ht="12" x14ac:dyDescent="0.2"/>
    <row r="332" ht="12" x14ac:dyDescent="0.2"/>
    <row r="333" ht="12" x14ac:dyDescent="0.2"/>
    <row r="334" ht="12" x14ac:dyDescent="0.2"/>
    <row r="335" ht="12" x14ac:dyDescent="0.2"/>
    <row r="336" ht="12" x14ac:dyDescent="0.2"/>
    <row r="337" ht="12" x14ac:dyDescent="0.2"/>
    <row r="338" ht="12" x14ac:dyDescent="0.2"/>
    <row r="339" ht="12" x14ac:dyDescent="0.2"/>
    <row r="340" ht="12" x14ac:dyDescent="0.2"/>
    <row r="341" ht="12" x14ac:dyDescent="0.2"/>
    <row r="342" ht="12" x14ac:dyDescent="0.2"/>
    <row r="343" ht="12" x14ac:dyDescent="0.2"/>
    <row r="344" ht="12" x14ac:dyDescent="0.2"/>
    <row r="345" ht="12" x14ac:dyDescent="0.2"/>
    <row r="346" ht="12" x14ac:dyDescent="0.2"/>
    <row r="347" ht="12" x14ac:dyDescent="0.2"/>
    <row r="348" ht="12" x14ac:dyDescent="0.2"/>
    <row r="349" ht="12" x14ac:dyDescent="0.2"/>
    <row r="350" ht="12" x14ac:dyDescent="0.2"/>
    <row r="351" ht="12" x14ac:dyDescent="0.2"/>
    <row r="352" ht="12" x14ac:dyDescent="0.2"/>
    <row r="353" ht="12" x14ac:dyDescent="0.2"/>
    <row r="354" ht="12" x14ac:dyDescent="0.2"/>
    <row r="355" ht="12" x14ac:dyDescent="0.2"/>
    <row r="356" ht="12" x14ac:dyDescent="0.2"/>
    <row r="357" ht="12" x14ac:dyDescent="0.2"/>
    <row r="358" ht="12" x14ac:dyDescent="0.2"/>
    <row r="359" ht="12" x14ac:dyDescent="0.2"/>
    <row r="360" ht="12" x14ac:dyDescent="0.2"/>
    <row r="361" ht="12" x14ac:dyDescent="0.2"/>
    <row r="362" ht="12" x14ac:dyDescent="0.2"/>
    <row r="363" ht="12" x14ac:dyDescent="0.2"/>
    <row r="364" ht="12" x14ac:dyDescent="0.2"/>
    <row r="365" ht="12" x14ac:dyDescent="0.2"/>
    <row r="366" ht="12" x14ac:dyDescent="0.2"/>
    <row r="367" ht="12" x14ac:dyDescent="0.2"/>
    <row r="368" ht="12" x14ac:dyDescent="0.2"/>
    <row r="369" ht="12" x14ac:dyDescent="0.2"/>
    <row r="370" ht="12" x14ac:dyDescent="0.2"/>
    <row r="371" ht="12" x14ac:dyDescent="0.2"/>
    <row r="372" ht="12" x14ac:dyDescent="0.2"/>
    <row r="373" ht="12" x14ac:dyDescent="0.2"/>
    <row r="374" ht="12" x14ac:dyDescent="0.2"/>
    <row r="375" ht="12" x14ac:dyDescent="0.2"/>
    <row r="376" ht="12" x14ac:dyDescent="0.2"/>
    <row r="377" ht="12" x14ac:dyDescent="0.2"/>
    <row r="378" ht="12" x14ac:dyDescent="0.2"/>
    <row r="379" ht="12" x14ac:dyDescent="0.2"/>
    <row r="380" ht="12" x14ac:dyDescent="0.2"/>
    <row r="381" ht="12" x14ac:dyDescent="0.2"/>
    <row r="382" ht="12" x14ac:dyDescent="0.2"/>
    <row r="383" ht="12" x14ac:dyDescent="0.2"/>
    <row r="384" ht="12" x14ac:dyDescent="0.2"/>
    <row r="385" ht="12" x14ac:dyDescent="0.2"/>
    <row r="386" ht="12" x14ac:dyDescent="0.2"/>
    <row r="387" ht="12" x14ac:dyDescent="0.2"/>
    <row r="388" ht="12" x14ac:dyDescent="0.2"/>
    <row r="389" ht="12" x14ac:dyDescent="0.2"/>
    <row r="390" ht="12" x14ac:dyDescent="0.2"/>
    <row r="391" ht="12" x14ac:dyDescent="0.2"/>
    <row r="392" ht="12" x14ac:dyDescent="0.2"/>
    <row r="393" ht="12" x14ac:dyDescent="0.2"/>
    <row r="394" ht="12" x14ac:dyDescent="0.2"/>
    <row r="395" ht="12" x14ac:dyDescent="0.2"/>
    <row r="396" ht="12" x14ac:dyDescent="0.2"/>
    <row r="397" ht="12" x14ac:dyDescent="0.2"/>
    <row r="398" ht="12" x14ac:dyDescent="0.2"/>
    <row r="399" ht="12" x14ac:dyDescent="0.2"/>
    <row r="400" ht="12" x14ac:dyDescent="0.2"/>
    <row r="401" ht="12" x14ac:dyDescent="0.2"/>
    <row r="402" ht="12" x14ac:dyDescent="0.2"/>
    <row r="403" ht="12" x14ac:dyDescent="0.2"/>
    <row r="404" ht="12" x14ac:dyDescent="0.2"/>
    <row r="405" ht="12" x14ac:dyDescent="0.2"/>
    <row r="406" ht="12" x14ac:dyDescent="0.2"/>
    <row r="407" ht="12" x14ac:dyDescent="0.2"/>
    <row r="408" ht="12" x14ac:dyDescent="0.2"/>
    <row r="409" ht="12" x14ac:dyDescent="0.2"/>
    <row r="410" ht="12" x14ac:dyDescent="0.2"/>
    <row r="411" ht="12" x14ac:dyDescent="0.2"/>
    <row r="412" ht="12" x14ac:dyDescent="0.2"/>
    <row r="413" ht="12" x14ac:dyDescent="0.2"/>
    <row r="414" ht="12" x14ac:dyDescent="0.2"/>
    <row r="415" ht="12" x14ac:dyDescent="0.2"/>
    <row r="416" ht="12" x14ac:dyDescent="0.2"/>
    <row r="417" ht="12" x14ac:dyDescent="0.2"/>
    <row r="418" ht="12" x14ac:dyDescent="0.2"/>
    <row r="419" ht="12" x14ac:dyDescent="0.2"/>
    <row r="420" ht="12" x14ac:dyDescent="0.2"/>
    <row r="421" ht="12" x14ac:dyDescent="0.2"/>
    <row r="422" ht="12" x14ac:dyDescent="0.2"/>
    <row r="423" ht="12" x14ac:dyDescent="0.2"/>
    <row r="424" ht="12" x14ac:dyDescent="0.2"/>
    <row r="425" ht="12" x14ac:dyDescent="0.2"/>
    <row r="426" ht="12" x14ac:dyDescent="0.2"/>
    <row r="427" ht="12" x14ac:dyDescent="0.2"/>
    <row r="428" ht="12" x14ac:dyDescent="0.2"/>
    <row r="429" ht="12" x14ac:dyDescent="0.2"/>
    <row r="430" ht="12" x14ac:dyDescent="0.2"/>
    <row r="431" ht="12" x14ac:dyDescent="0.2"/>
    <row r="432" ht="12" x14ac:dyDescent="0.2"/>
    <row r="433" ht="12" x14ac:dyDescent="0.2"/>
    <row r="434" ht="12" x14ac:dyDescent="0.2"/>
    <row r="435" ht="12" x14ac:dyDescent="0.2"/>
    <row r="436" ht="12" x14ac:dyDescent="0.2"/>
    <row r="437" ht="12" x14ac:dyDescent="0.2"/>
    <row r="438" ht="12" x14ac:dyDescent="0.2"/>
    <row r="439" ht="12" x14ac:dyDescent="0.2"/>
    <row r="440" ht="12" x14ac:dyDescent="0.2"/>
    <row r="441" ht="12" x14ac:dyDescent="0.2"/>
    <row r="442" ht="12" x14ac:dyDescent="0.2"/>
    <row r="443" ht="12" x14ac:dyDescent="0.2"/>
    <row r="444" ht="12" x14ac:dyDescent="0.2"/>
    <row r="445" ht="12" x14ac:dyDescent="0.2"/>
    <row r="446" ht="12" x14ac:dyDescent="0.2"/>
    <row r="447" ht="12" x14ac:dyDescent="0.2"/>
    <row r="448" ht="12" x14ac:dyDescent="0.2"/>
    <row r="449" ht="12" x14ac:dyDescent="0.2"/>
    <row r="450" ht="12" x14ac:dyDescent="0.2"/>
    <row r="451" ht="12" x14ac:dyDescent="0.2"/>
    <row r="452" ht="12" x14ac:dyDescent="0.2"/>
    <row r="453" ht="12" x14ac:dyDescent="0.2"/>
    <row r="454" ht="12" x14ac:dyDescent="0.2"/>
    <row r="455" ht="12" x14ac:dyDescent="0.2"/>
    <row r="456" ht="12" x14ac:dyDescent="0.2"/>
    <row r="457" ht="12" x14ac:dyDescent="0.2"/>
    <row r="458" ht="12" x14ac:dyDescent="0.2"/>
    <row r="459" ht="12" x14ac:dyDescent="0.2"/>
    <row r="460" ht="12" x14ac:dyDescent="0.2"/>
    <row r="461" ht="12" x14ac:dyDescent="0.2"/>
    <row r="462" ht="12" x14ac:dyDescent="0.2"/>
    <row r="463" ht="12" x14ac:dyDescent="0.2"/>
    <row r="464" ht="12" x14ac:dyDescent="0.2"/>
    <row r="465" ht="12" x14ac:dyDescent="0.2"/>
    <row r="466" ht="12" x14ac:dyDescent="0.2"/>
    <row r="467" ht="12" x14ac:dyDescent="0.2"/>
    <row r="468" ht="12" x14ac:dyDescent="0.2"/>
    <row r="469" ht="12" x14ac:dyDescent="0.2"/>
    <row r="470" ht="12" x14ac:dyDescent="0.2"/>
    <row r="471" ht="12" x14ac:dyDescent="0.2"/>
    <row r="472" ht="12" x14ac:dyDescent="0.2"/>
    <row r="473" ht="12" x14ac:dyDescent="0.2"/>
    <row r="474" ht="12" x14ac:dyDescent="0.2"/>
    <row r="475" ht="12" x14ac:dyDescent="0.2"/>
    <row r="476" ht="12" x14ac:dyDescent="0.2"/>
    <row r="477" ht="12" x14ac:dyDescent="0.2"/>
    <row r="478" ht="12" x14ac:dyDescent="0.2"/>
    <row r="479" ht="12" x14ac:dyDescent="0.2"/>
    <row r="480" ht="12" x14ac:dyDescent="0.2"/>
    <row r="481" ht="12" x14ac:dyDescent="0.2"/>
    <row r="482" ht="12" x14ac:dyDescent="0.2"/>
    <row r="483" ht="12" x14ac:dyDescent="0.2"/>
    <row r="484" ht="12" x14ac:dyDescent="0.2"/>
    <row r="485" ht="12" x14ac:dyDescent="0.2"/>
    <row r="486" ht="12" x14ac:dyDescent="0.2"/>
    <row r="487" ht="12" x14ac:dyDescent="0.2"/>
    <row r="488" ht="12" x14ac:dyDescent="0.2"/>
    <row r="489" ht="12" x14ac:dyDescent="0.2"/>
    <row r="490" ht="12" x14ac:dyDescent="0.2"/>
    <row r="491" ht="12" x14ac:dyDescent="0.2"/>
    <row r="492" ht="12" x14ac:dyDescent="0.2"/>
    <row r="493" ht="12" x14ac:dyDescent="0.2"/>
    <row r="494" ht="12" x14ac:dyDescent="0.2"/>
    <row r="495" ht="12" x14ac:dyDescent="0.2"/>
    <row r="496" ht="12" x14ac:dyDescent="0.2"/>
    <row r="497" ht="12" x14ac:dyDescent="0.2"/>
    <row r="498" ht="12" x14ac:dyDescent="0.2"/>
    <row r="499" ht="12" x14ac:dyDescent="0.2"/>
    <row r="500" ht="12" x14ac:dyDescent="0.2"/>
    <row r="501" ht="12" x14ac:dyDescent="0.2"/>
    <row r="502" ht="12" x14ac:dyDescent="0.2"/>
    <row r="503" ht="12" x14ac:dyDescent="0.2"/>
    <row r="504" ht="12" x14ac:dyDescent="0.2"/>
    <row r="505" ht="12" x14ac:dyDescent="0.2"/>
    <row r="506" ht="12" x14ac:dyDescent="0.2"/>
    <row r="507" ht="12" x14ac:dyDescent="0.2"/>
    <row r="508" ht="12" x14ac:dyDescent="0.2"/>
    <row r="509" ht="12" x14ac:dyDescent="0.2"/>
    <row r="510" ht="12" x14ac:dyDescent="0.2"/>
    <row r="511" ht="12" x14ac:dyDescent="0.2"/>
    <row r="512" ht="12" x14ac:dyDescent="0.2"/>
    <row r="513" ht="12" x14ac:dyDescent="0.2"/>
    <row r="514" ht="12" x14ac:dyDescent="0.2"/>
    <row r="515" ht="12" x14ac:dyDescent="0.2"/>
    <row r="516" ht="12" x14ac:dyDescent="0.2"/>
    <row r="517" ht="12" x14ac:dyDescent="0.2"/>
    <row r="518" ht="12" x14ac:dyDescent="0.2"/>
    <row r="519" ht="12" x14ac:dyDescent="0.2"/>
    <row r="520" ht="12" x14ac:dyDescent="0.2"/>
    <row r="521" ht="12" x14ac:dyDescent="0.2"/>
    <row r="522" ht="12" x14ac:dyDescent="0.2"/>
    <row r="523" ht="12" x14ac:dyDescent="0.2"/>
    <row r="524" ht="12" x14ac:dyDescent="0.2"/>
    <row r="525" ht="12" x14ac:dyDescent="0.2"/>
    <row r="526" ht="12" x14ac:dyDescent="0.2"/>
    <row r="527" ht="12" x14ac:dyDescent="0.2"/>
    <row r="528" ht="12" x14ac:dyDescent="0.2"/>
    <row r="529" ht="12" x14ac:dyDescent="0.2"/>
    <row r="530" ht="12" x14ac:dyDescent="0.2"/>
    <row r="531" ht="12" x14ac:dyDescent="0.2"/>
    <row r="532" ht="12" x14ac:dyDescent="0.2"/>
    <row r="533" ht="12" x14ac:dyDescent="0.2"/>
    <row r="534" ht="12" x14ac:dyDescent="0.2"/>
    <row r="535" ht="12" x14ac:dyDescent="0.2"/>
    <row r="536" ht="12" x14ac:dyDescent="0.2"/>
    <row r="537" ht="12" x14ac:dyDescent="0.2"/>
    <row r="538" ht="12" x14ac:dyDescent="0.2"/>
    <row r="539" ht="12" x14ac:dyDescent="0.2"/>
    <row r="540" ht="12" x14ac:dyDescent="0.2"/>
    <row r="541" ht="12" x14ac:dyDescent="0.2"/>
    <row r="542" ht="12" x14ac:dyDescent="0.2"/>
    <row r="543" ht="12" x14ac:dyDescent="0.2"/>
    <row r="544" ht="12" x14ac:dyDescent="0.2"/>
    <row r="545" ht="12" x14ac:dyDescent="0.2"/>
    <row r="546" ht="12" x14ac:dyDescent="0.2"/>
    <row r="547" ht="12" x14ac:dyDescent="0.2"/>
    <row r="548" ht="12" x14ac:dyDescent="0.2"/>
    <row r="549" ht="12" x14ac:dyDescent="0.2"/>
    <row r="550" ht="12" x14ac:dyDescent="0.2"/>
    <row r="551" ht="12" x14ac:dyDescent="0.2"/>
    <row r="552" ht="12" x14ac:dyDescent="0.2"/>
    <row r="553" ht="12" x14ac:dyDescent="0.2"/>
    <row r="554" ht="12" x14ac:dyDescent="0.2"/>
    <row r="555" ht="12" x14ac:dyDescent="0.2"/>
    <row r="556" ht="12" x14ac:dyDescent="0.2"/>
    <row r="557" ht="12" x14ac:dyDescent="0.2"/>
    <row r="558" ht="12" x14ac:dyDescent="0.2"/>
    <row r="559" ht="12" x14ac:dyDescent="0.2"/>
    <row r="560" ht="12" x14ac:dyDescent="0.2"/>
    <row r="561" ht="12" x14ac:dyDescent="0.2"/>
    <row r="562" ht="12" x14ac:dyDescent="0.2"/>
    <row r="563" ht="12" x14ac:dyDescent="0.2"/>
    <row r="564" ht="12" x14ac:dyDescent="0.2"/>
    <row r="565" ht="12" x14ac:dyDescent="0.2"/>
    <row r="566" ht="12" x14ac:dyDescent="0.2"/>
    <row r="567" ht="12" x14ac:dyDescent="0.2"/>
    <row r="568" ht="12" x14ac:dyDescent="0.2"/>
    <row r="569" ht="12" x14ac:dyDescent="0.2"/>
    <row r="570" ht="12" x14ac:dyDescent="0.2"/>
    <row r="571" ht="12" x14ac:dyDescent="0.2"/>
    <row r="572" ht="12" x14ac:dyDescent="0.2"/>
    <row r="573" ht="12" x14ac:dyDescent="0.2"/>
    <row r="574" ht="12" x14ac:dyDescent="0.2"/>
    <row r="575" ht="12" x14ac:dyDescent="0.2"/>
    <row r="576" ht="12" x14ac:dyDescent="0.2"/>
    <row r="577" ht="12" x14ac:dyDescent="0.2"/>
    <row r="578" ht="12" x14ac:dyDescent="0.2"/>
    <row r="579" ht="12" x14ac:dyDescent="0.2"/>
    <row r="580" ht="12" x14ac:dyDescent="0.2"/>
    <row r="581" ht="12" x14ac:dyDescent="0.2"/>
    <row r="582" ht="12" x14ac:dyDescent="0.2"/>
    <row r="583" ht="12" x14ac:dyDescent="0.2"/>
    <row r="584" ht="12" x14ac:dyDescent="0.2"/>
    <row r="585" ht="12" x14ac:dyDescent="0.2"/>
    <row r="586" ht="12" x14ac:dyDescent="0.2"/>
    <row r="587" ht="12" x14ac:dyDescent="0.2"/>
    <row r="588" ht="12" x14ac:dyDescent="0.2"/>
    <row r="589" ht="12" x14ac:dyDescent="0.2"/>
    <row r="590" ht="12" x14ac:dyDescent="0.2"/>
    <row r="591" ht="12" x14ac:dyDescent="0.2"/>
    <row r="592" ht="12" x14ac:dyDescent="0.2"/>
    <row r="593" ht="12" x14ac:dyDescent="0.2"/>
    <row r="594" ht="12" x14ac:dyDescent="0.2"/>
    <row r="595" ht="12" x14ac:dyDescent="0.2"/>
    <row r="596" ht="12" x14ac:dyDescent="0.2"/>
    <row r="597" ht="12" x14ac:dyDescent="0.2"/>
    <row r="598" ht="12" x14ac:dyDescent="0.2"/>
    <row r="599" ht="12" x14ac:dyDescent="0.2"/>
    <row r="600" ht="12" x14ac:dyDescent="0.2"/>
    <row r="601" ht="12" x14ac:dyDescent="0.2"/>
    <row r="602" ht="12" x14ac:dyDescent="0.2"/>
    <row r="603" ht="12" x14ac:dyDescent="0.2"/>
    <row r="604" ht="12" x14ac:dyDescent="0.2"/>
    <row r="605" ht="12" x14ac:dyDescent="0.2"/>
    <row r="606" ht="12" x14ac:dyDescent="0.2"/>
    <row r="607" ht="12" x14ac:dyDescent="0.2"/>
    <row r="608" ht="12" x14ac:dyDescent="0.2"/>
    <row r="609" ht="12" x14ac:dyDescent="0.2"/>
    <row r="610" ht="12" x14ac:dyDescent="0.2"/>
    <row r="611" ht="12" x14ac:dyDescent="0.2"/>
    <row r="612" ht="12" x14ac:dyDescent="0.2"/>
    <row r="613" ht="12" x14ac:dyDescent="0.2"/>
    <row r="614" ht="12" x14ac:dyDescent="0.2"/>
    <row r="615" ht="12" x14ac:dyDescent="0.2"/>
    <row r="616" ht="12" x14ac:dyDescent="0.2"/>
    <row r="617" ht="12" x14ac:dyDescent="0.2"/>
    <row r="618" ht="12" x14ac:dyDescent="0.2"/>
    <row r="619" ht="12" x14ac:dyDescent="0.2"/>
    <row r="620" ht="12" x14ac:dyDescent="0.2"/>
    <row r="621" ht="12" x14ac:dyDescent="0.2"/>
    <row r="622" ht="12" x14ac:dyDescent="0.2"/>
    <row r="623" ht="12" x14ac:dyDescent="0.2"/>
    <row r="624" ht="12" x14ac:dyDescent="0.2"/>
    <row r="625" ht="12" x14ac:dyDescent="0.2"/>
    <row r="626" ht="12" x14ac:dyDescent="0.2"/>
    <row r="627" ht="12" x14ac:dyDescent="0.2"/>
    <row r="628" ht="12" x14ac:dyDescent="0.2"/>
    <row r="629" ht="12" x14ac:dyDescent="0.2"/>
    <row r="630" ht="12" x14ac:dyDescent="0.2"/>
    <row r="631" ht="12" x14ac:dyDescent="0.2"/>
    <row r="632" ht="12" x14ac:dyDescent="0.2"/>
    <row r="633" ht="12" x14ac:dyDescent="0.2"/>
    <row r="634" ht="12" x14ac:dyDescent="0.2"/>
    <row r="635" ht="12" x14ac:dyDescent="0.2"/>
    <row r="636" ht="12" x14ac:dyDescent="0.2"/>
    <row r="637" ht="12" x14ac:dyDescent="0.2"/>
    <row r="638" ht="12" x14ac:dyDescent="0.2"/>
    <row r="639" ht="12" x14ac:dyDescent="0.2"/>
    <row r="640" ht="12" x14ac:dyDescent="0.2"/>
    <row r="641" ht="12" x14ac:dyDescent="0.2"/>
    <row r="642" ht="12" x14ac:dyDescent="0.2"/>
    <row r="643" ht="12" x14ac:dyDescent="0.2"/>
    <row r="644" ht="12" x14ac:dyDescent="0.2"/>
    <row r="645" ht="12" x14ac:dyDescent="0.2"/>
    <row r="646" ht="12" x14ac:dyDescent="0.2"/>
    <row r="647" ht="12" x14ac:dyDescent="0.2"/>
    <row r="648" ht="12" x14ac:dyDescent="0.2"/>
    <row r="649" ht="12" x14ac:dyDescent="0.2"/>
    <row r="650" ht="12" x14ac:dyDescent="0.2"/>
    <row r="651" ht="12" x14ac:dyDescent="0.2"/>
    <row r="652" ht="12" x14ac:dyDescent="0.2"/>
    <row r="653" ht="12" x14ac:dyDescent="0.2"/>
    <row r="654" ht="12" x14ac:dyDescent="0.2"/>
    <row r="655" ht="12" x14ac:dyDescent="0.2"/>
    <row r="656" ht="12" x14ac:dyDescent="0.2"/>
    <row r="657" ht="12" x14ac:dyDescent="0.2"/>
    <row r="658" ht="12" x14ac:dyDescent="0.2"/>
    <row r="659" ht="12" x14ac:dyDescent="0.2"/>
    <row r="660" ht="12" x14ac:dyDescent="0.2"/>
    <row r="661" ht="12" x14ac:dyDescent="0.2"/>
    <row r="662" ht="12" x14ac:dyDescent="0.2"/>
    <row r="663" ht="12" x14ac:dyDescent="0.2"/>
    <row r="664" ht="12" x14ac:dyDescent="0.2"/>
    <row r="665" ht="12" x14ac:dyDescent="0.2"/>
    <row r="666" ht="12" x14ac:dyDescent="0.2"/>
    <row r="667" ht="12" x14ac:dyDescent="0.2"/>
    <row r="668" ht="12" x14ac:dyDescent="0.2"/>
    <row r="669" ht="12" x14ac:dyDescent="0.2"/>
    <row r="670" ht="12" x14ac:dyDescent="0.2"/>
    <row r="671" ht="12" x14ac:dyDescent="0.2"/>
    <row r="672" ht="12" x14ac:dyDescent="0.2"/>
    <row r="673" ht="12" x14ac:dyDescent="0.2"/>
    <row r="674" ht="12" x14ac:dyDescent="0.2"/>
    <row r="675" ht="12" x14ac:dyDescent="0.2"/>
    <row r="676" ht="12" x14ac:dyDescent="0.2"/>
    <row r="677" ht="12" x14ac:dyDescent="0.2"/>
    <row r="678" ht="12" x14ac:dyDescent="0.2"/>
    <row r="679" ht="12" x14ac:dyDescent="0.2"/>
    <row r="680" ht="12" x14ac:dyDescent="0.2"/>
    <row r="681" ht="12" x14ac:dyDescent="0.2"/>
    <row r="682" ht="12" x14ac:dyDescent="0.2"/>
    <row r="683" ht="12" x14ac:dyDescent="0.2"/>
    <row r="684" ht="12" x14ac:dyDescent="0.2"/>
    <row r="685" ht="12" x14ac:dyDescent="0.2"/>
    <row r="686" ht="12" x14ac:dyDescent="0.2"/>
    <row r="687" ht="12" x14ac:dyDescent="0.2"/>
    <row r="688" ht="12" x14ac:dyDescent="0.2"/>
    <row r="689" ht="12" x14ac:dyDescent="0.2"/>
    <row r="690" ht="12" x14ac:dyDescent="0.2"/>
    <row r="691" ht="12" x14ac:dyDescent="0.2"/>
    <row r="692" ht="12" x14ac:dyDescent="0.2"/>
    <row r="693" ht="12" x14ac:dyDescent="0.2"/>
    <row r="694" ht="12" x14ac:dyDescent="0.2"/>
    <row r="695" ht="12" x14ac:dyDescent="0.2"/>
    <row r="696" ht="12" x14ac:dyDescent="0.2"/>
    <row r="697" ht="12" x14ac:dyDescent="0.2"/>
    <row r="698" ht="12" x14ac:dyDescent="0.2"/>
    <row r="699" ht="12" x14ac:dyDescent="0.2"/>
    <row r="700" ht="12" x14ac:dyDescent="0.2"/>
    <row r="701" ht="12" x14ac:dyDescent="0.2"/>
    <row r="702" ht="12" x14ac:dyDescent="0.2"/>
    <row r="703" ht="12" x14ac:dyDescent="0.2"/>
    <row r="704" ht="12" x14ac:dyDescent="0.2"/>
    <row r="705" ht="12" x14ac:dyDescent="0.2"/>
    <row r="706" ht="12" x14ac:dyDescent="0.2"/>
    <row r="707" ht="12" x14ac:dyDescent="0.2"/>
    <row r="708" ht="12" x14ac:dyDescent="0.2"/>
    <row r="709" ht="12" x14ac:dyDescent="0.2"/>
    <row r="710" ht="12" x14ac:dyDescent="0.2"/>
    <row r="711" ht="12" x14ac:dyDescent="0.2"/>
    <row r="712" ht="12" x14ac:dyDescent="0.2"/>
    <row r="713" ht="12" x14ac:dyDescent="0.2"/>
    <row r="714" ht="12" x14ac:dyDescent="0.2"/>
    <row r="715" ht="12" x14ac:dyDescent="0.2"/>
    <row r="716" ht="12" x14ac:dyDescent="0.2"/>
    <row r="717" ht="12" x14ac:dyDescent="0.2"/>
    <row r="718" ht="12" x14ac:dyDescent="0.2"/>
    <row r="719" ht="12" x14ac:dyDescent="0.2"/>
    <row r="720" ht="12" x14ac:dyDescent="0.2"/>
    <row r="721" ht="12" x14ac:dyDescent="0.2"/>
    <row r="722" ht="12" x14ac:dyDescent="0.2"/>
    <row r="723" ht="12" x14ac:dyDescent="0.2"/>
    <row r="724" ht="12" x14ac:dyDescent="0.2"/>
    <row r="725" ht="12" x14ac:dyDescent="0.2"/>
    <row r="726" ht="12" x14ac:dyDescent="0.2"/>
    <row r="727" ht="12" x14ac:dyDescent="0.2"/>
    <row r="728" ht="12" x14ac:dyDescent="0.2"/>
    <row r="729" ht="12" x14ac:dyDescent="0.2"/>
    <row r="730" ht="12" x14ac:dyDescent="0.2"/>
    <row r="731" ht="12" x14ac:dyDescent="0.2"/>
    <row r="732" ht="12" x14ac:dyDescent="0.2"/>
    <row r="733" ht="12" x14ac:dyDescent="0.2"/>
    <row r="734" ht="12" x14ac:dyDescent="0.2"/>
    <row r="735" ht="12" x14ac:dyDescent="0.2"/>
    <row r="736" ht="12" x14ac:dyDescent="0.2"/>
    <row r="737" ht="12" x14ac:dyDescent="0.2"/>
    <row r="738" ht="12" x14ac:dyDescent="0.2"/>
    <row r="739" ht="12" x14ac:dyDescent="0.2"/>
    <row r="740" ht="12" x14ac:dyDescent="0.2"/>
    <row r="741" ht="12" x14ac:dyDescent="0.2"/>
    <row r="742" ht="12" x14ac:dyDescent="0.2"/>
    <row r="743" ht="12" x14ac:dyDescent="0.2"/>
    <row r="744" ht="12" x14ac:dyDescent="0.2"/>
    <row r="745" ht="12" x14ac:dyDescent="0.2"/>
    <row r="746" ht="12" x14ac:dyDescent="0.2"/>
    <row r="747" ht="12" x14ac:dyDescent="0.2"/>
    <row r="748" ht="12" x14ac:dyDescent="0.2"/>
    <row r="749" ht="12" x14ac:dyDescent="0.2"/>
    <row r="750" ht="12" x14ac:dyDescent="0.2"/>
    <row r="751" ht="12" x14ac:dyDescent="0.2"/>
    <row r="752" ht="12" x14ac:dyDescent="0.2"/>
    <row r="753" ht="12" x14ac:dyDescent="0.2"/>
    <row r="754" ht="12" x14ac:dyDescent="0.2"/>
    <row r="755" ht="12" x14ac:dyDescent="0.2"/>
    <row r="756" ht="12" x14ac:dyDescent="0.2"/>
    <row r="757" ht="12" x14ac:dyDescent="0.2"/>
    <row r="758" ht="12" x14ac:dyDescent="0.2"/>
    <row r="759" ht="12" x14ac:dyDescent="0.2"/>
    <row r="760" ht="12" x14ac:dyDescent="0.2"/>
    <row r="761" ht="12" x14ac:dyDescent="0.2"/>
    <row r="762" ht="12" x14ac:dyDescent="0.2"/>
    <row r="763" ht="12" x14ac:dyDescent="0.2"/>
    <row r="764" ht="12" x14ac:dyDescent="0.2"/>
    <row r="765" ht="12" x14ac:dyDescent="0.2"/>
    <row r="766" ht="12" x14ac:dyDescent="0.2"/>
    <row r="767" ht="12" x14ac:dyDescent="0.2"/>
    <row r="768" ht="12" x14ac:dyDescent="0.2"/>
    <row r="769" ht="12" x14ac:dyDescent="0.2"/>
    <row r="770" ht="12" x14ac:dyDescent="0.2"/>
    <row r="771" ht="12" x14ac:dyDescent="0.2"/>
    <row r="772" ht="12" x14ac:dyDescent="0.2"/>
    <row r="773" ht="12" x14ac:dyDescent="0.2"/>
    <row r="774" ht="12" x14ac:dyDescent="0.2"/>
    <row r="775" ht="12" x14ac:dyDescent="0.2"/>
    <row r="776" ht="12" x14ac:dyDescent="0.2"/>
    <row r="777" ht="12" x14ac:dyDescent="0.2"/>
    <row r="778" ht="12" x14ac:dyDescent="0.2"/>
    <row r="779" ht="12" x14ac:dyDescent="0.2"/>
    <row r="780" ht="12" x14ac:dyDescent="0.2"/>
    <row r="781" ht="12" x14ac:dyDescent="0.2"/>
    <row r="782" ht="12" x14ac:dyDescent="0.2"/>
    <row r="783" ht="12" x14ac:dyDescent="0.2"/>
    <row r="784" ht="12" x14ac:dyDescent="0.2"/>
    <row r="785" ht="12" x14ac:dyDescent="0.2"/>
    <row r="786" ht="12" x14ac:dyDescent="0.2"/>
    <row r="787" ht="12" x14ac:dyDescent="0.2"/>
    <row r="788" ht="12" x14ac:dyDescent="0.2"/>
    <row r="789" ht="12" x14ac:dyDescent="0.2"/>
    <row r="790" ht="12" x14ac:dyDescent="0.2"/>
    <row r="791" ht="12" x14ac:dyDescent="0.2"/>
    <row r="792" ht="12" x14ac:dyDescent="0.2"/>
    <row r="793" ht="12" x14ac:dyDescent="0.2"/>
    <row r="794" ht="12" x14ac:dyDescent="0.2"/>
    <row r="795" ht="12" x14ac:dyDescent="0.2"/>
    <row r="796" ht="12" x14ac:dyDescent="0.2"/>
    <row r="797" ht="12" x14ac:dyDescent="0.2"/>
    <row r="798" ht="12" x14ac:dyDescent="0.2"/>
    <row r="799" ht="12" x14ac:dyDescent="0.2"/>
    <row r="800" ht="12" x14ac:dyDescent="0.2"/>
    <row r="801" ht="12" x14ac:dyDescent="0.2"/>
    <row r="802" ht="12" x14ac:dyDescent="0.2"/>
    <row r="803" ht="12" x14ac:dyDescent="0.2"/>
    <row r="804" ht="12" x14ac:dyDescent="0.2"/>
    <row r="805" ht="12" x14ac:dyDescent="0.2"/>
    <row r="806" ht="12" x14ac:dyDescent="0.2"/>
    <row r="807" ht="12" x14ac:dyDescent="0.2"/>
    <row r="808" ht="12" x14ac:dyDescent="0.2"/>
    <row r="809" ht="12" x14ac:dyDescent="0.2"/>
    <row r="810" ht="12" x14ac:dyDescent="0.2"/>
    <row r="811" ht="12" x14ac:dyDescent="0.2"/>
    <row r="812" ht="12" x14ac:dyDescent="0.2"/>
    <row r="813" ht="12" x14ac:dyDescent="0.2"/>
    <row r="814" ht="12" x14ac:dyDescent="0.2"/>
    <row r="815" ht="12" x14ac:dyDescent="0.2"/>
    <row r="816" ht="12" x14ac:dyDescent="0.2"/>
    <row r="817" ht="12" x14ac:dyDescent="0.2"/>
    <row r="818" ht="12" x14ac:dyDescent="0.2"/>
    <row r="819" ht="12" x14ac:dyDescent="0.2"/>
    <row r="820" ht="12" x14ac:dyDescent="0.2"/>
    <row r="821" ht="12" x14ac:dyDescent="0.2"/>
    <row r="822" ht="12" x14ac:dyDescent="0.2"/>
    <row r="823" ht="12" x14ac:dyDescent="0.2"/>
    <row r="824" ht="12" x14ac:dyDescent="0.2"/>
    <row r="825" ht="12" x14ac:dyDescent="0.2"/>
    <row r="826" ht="12" x14ac:dyDescent="0.2"/>
    <row r="827" ht="12" x14ac:dyDescent="0.2"/>
    <row r="828" ht="12" x14ac:dyDescent="0.2"/>
    <row r="829" ht="12" x14ac:dyDescent="0.2"/>
    <row r="830" ht="12" x14ac:dyDescent="0.2"/>
    <row r="831" ht="12" x14ac:dyDescent="0.2"/>
    <row r="832" ht="12" x14ac:dyDescent="0.2"/>
    <row r="833" ht="12" x14ac:dyDescent="0.2"/>
    <row r="834" ht="12" x14ac:dyDescent="0.2"/>
    <row r="835" ht="12" x14ac:dyDescent="0.2"/>
    <row r="836" ht="12" x14ac:dyDescent="0.2"/>
    <row r="837" ht="12" x14ac:dyDescent="0.2"/>
    <row r="838" ht="12" x14ac:dyDescent="0.2"/>
    <row r="839" ht="12" x14ac:dyDescent="0.2"/>
    <row r="840" ht="12" x14ac:dyDescent="0.2"/>
    <row r="841" ht="12" x14ac:dyDescent="0.2"/>
    <row r="842" ht="12" x14ac:dyDescent="0.2"/>
    <row r="843" ht="12" x14ac:dyDescent="0.2"/>
    <row r="844" ht="12" x14ac:dyDescent="0.2"/>
    <row r="845" ht="12" x14ac:dyDescent="0.2"/>
    <row r="846" ht="12" x14ac:dyDescent="0.2"/>
    <row r="847" ht="12" x14ac:dyDescent="0.2"/>
    <row r="848" ht="12" x14ac:dyDescent="0.2"/>
    <row r="849" ht="12" x14ac:dyDescent="0.2"/>
    <row r="850" ht="12" x14ac:dyDescent="0.2"/>
    <row r="851" ht="12" x14ac:dyDescent="0.2"/>
    <row r="852" ht="12" x14ac:dyDescent="0.2"/>
    <row r="853" ht="12" x14ac:dyDescent="0.2"/>
    <row r="854" ht="12" x14ac:dyDescent="0.2"/>
    <row r="855" ht="12" x14ac:dyDescent="0.2"/>
    <row r="856" ht="12" x14ac:dyDescent="0.2"/>
    <row r="857" ht="12" x14ac:dyDescent="0.2"/>
    <row r="858" ht="12" x14ac:dyDescent="0.2"/>
    <row r="859" ht="12" x14ac:dyDescent="0.2"/>
    <row r="860" ht="12" x14ac:dyDescent="0.2"/>
    <row r="861" ht="12" x14ac:dyDescent="0.2"/>
    <row r="862" ht="12" x14ac:dyDescent="0.2"/>
    <row r="863" ht="12" x14ac:dyDescent="0.2"/>
    <row r="864" ht="12" x14ac:dyDescent="0.2"/>
    <row r="865" ht="12" x14ac:dyDescent="0.2"/>
    <row r="866" ht="12" x14ac:dyDescent="0.2"/>
    <row r="867" ht="12" x14ac:dyDescent="0.2"/>
    <row r="868" ht="12" x14ac:dyDescent="0.2"/>
    <row r="869" ht="12" x14ac:dyDescent="0.2"/>
    <row r="870" ht="12" x14ac:dyDescent="0.2"/>
    <row r="871" ht="12" x14ac:dyDescent="0.2"/>
    <row r="872" ht="12" x14ac:dyDescent="0.2"/>
    <row r="873" ht="12" x14ac:dyDescent="0.2"/>
    <row r="874" ht="12" x14ac:dyDescent="0.2"/>
    <row r="875" ht="12" x14ac:dyDescent="0.2"/>
    <row r="876" ht="12" x14ac:dyDescent="0.2"/>
    <row r="877" ht="12" x14ac:dyDescent="0.2"/>
    <row r="878" ht="12" x14ac:dyDescent="0.2"/>
    <row r="879" ht="12" x14ac:dyDescent="0.2"/>
    <row r="880" ht="12" x14ac:dyDescent="0.2"/>
    <row r="881" ht="12" x14ac:dyDescent="0.2"/>
    <row r="882" ht="12" x14ac:dyDescent="0.2"/>
    <row r="883" ht="12" x14ac:dyDescent="0.2"/>
    <row r="884" ht="12" x14ac:dyDescent="0.2"/>
    <row r="885" ht="12" x14ac:dyDescent="0.2"/>
    <row r="886" ht="12" x14ac:dyDescent="0.2"/>
    <row r="887" ht="12" x14ac:dyDescent="0.2"/>
    <row r="888" ht="12" x14ac:dyDescent="0.2"/>
    <row r="889" ht="12" x14ac:dyDescent="0.2"/>
    <row r="890" ht="12" x14ac:dyDescent="0.2"/>
    <row r="891" ht="12" x14ac:dyDescent="0.2"/>
    <row r="892" ht="12" x14ac:dyDescent="0.2"/>
    <row r="893" ht="12" x14ac:dyDescent="0.2"/>
    <row r="894" ht="12" x14ac:dyDescent="0.2"/>
    <row r="895" ht="12" x14ac:dyDescent="0.2"/>
    <row r="896" ht="12" x14ac:dyDescent="0.2"/>
    <row r="897" ht="12" x14ac:dyDescent="0.2"/>
    <row r="898" ht="12" x14ac:dyDescent="0.2"/>
    <row r="899" ht="12" x14ac:dyDescent="0.2"/>
    <row r="900" ht="12" x14ac:dyDescent="0.2"/>
    <row r="901" ht="12" x14ac:dyDescent="0.2"/>
    <row r="902" ht="12" x14ac:dyDescent="0.2"/>
    <row r="903" ht="12" x14ac:dyDescent="0.2"/>
    <row r="904" ht="12" x14ac:dyDescent="0.2"/>
    <row r="905" ht="12" x14ac:dyDescent="0.2"/>
    <row r="906" ht="12" x14ac:dyDescent="0.2"/>
    <row r="907" ht="12" x14ac:dyDescent="0.2"/>
    <row r="908" ht="12" x14ac:dyDescent="0.2"/>
    <row r="909" ht="12" x14ac:dyDescent="0.2"/>
    <row r="910" ht="12" x14ac:dyDescent="0.2"/>
    <row r="911" ht="12" x14ac:dyDescent="0.2"/>
    <row r="912" ht="12" x14ac:dyDescent="0.2"/>
    <row r="913" ht="12" x14ac:dyDescent="0.2"/>
    <row r="914" ht="12" x14ac:dyDescent="0.2"/>
    <row r="915" ht="12" x14ac:dyDescent="0.2"/>
    <row r="916" ht="12" x14ac:dyDescent="0.2"/>
    <row r="917" ht="12" x14ac:dyDescent="0.2"/>
    <row r="918" ht="12" x14ac:dyDescent="0.2"/>
    <row r="919" ht="12" x14ac:dyDescent="0.2"/>
    <row r="920" ht="12" x14ac:dyDescent="0.2"/>
    <row r="921" ht="12" x14ac:dyDescent="0.2"/>
    <row r="922" ht="12" x14ac:dyDescent="0.2"/>
    <row r="923" ht="12" x14ac:dyDescent="0.2"/>
    <row r="924" ht="12" x14ac:dyDescent="0.2"/>
    <row r="925" ht="12" x14ac:dyDescent="0.2"/>
    <row r="926" ht="12" x14ac:dyDescent="0.2"/>
    <row r="927" ht="12" x14ac:dyDescent="0.2"/>
    <row r="928" ht="12" x14ac:dyDescent="0.2"/>
    <row r="929" ht="12" x14ac:dyDescent="0.2"/>
    <row r="930" ht="12" x14ac:dyDescent="0.2"/>
    <row r="931" ht="12" x14ac:dyDescent="0.2"/>
    <row r="932" ht="12" x14ac:dyDescent="0.2"/>
    <row r="933" ht="12" x14ac:dyDescent="0.2"/>
    <row r="934" ht="12" x14ac:dyDescent="0.2"/>
    <row r="935" ht="12" x14ac:dyDescent="0.2"/>
    <row r="936" ht="12" x14ac:dyDescent="0.2"/>
    <row r="937" ht="12" x14ac:dyDescent="0.2"/>
    <row r="938" ht="12" x14ac:dyDescent="0.2"/>
    <row r="939" ht="12" x14ac:dyDescent="0.2"/>
    <row r="940" ht="12" x14ac:dyDescent="0.2"/>
    <row r="941" ht="12" x14ac:dyDescent="0.2"/>
    <row r="942" ht="12" x14ac:dyDescent="0.2"/>
    <row r="943" ht="12" x14ac:dyDescent="0.2"/>
    <row r="944" ht="12" x14ac:dyDescent="0.2"/>
    <row r="945" ht="12" x14ac:dyDescent="0.2"/>
    <row r="946" ht="12" x14ac:dyDescent="0.2"/>
    <row r="947" ht="12" x14ac:dyDescent="0.2"/>
    <row r="948" ht="12" x14ac:dyDescent="0.2"/>
    <row r="949" ht="12" x14ac:dyDescent="0.2"/>
    <row r="950" ht="12" x14ac:dyDescent="0.2"/>
    <row r="951" ht="12" x14ac:dyDescent="0.2"/>
    <row r="952" ht="12" x14ac:dyDescent="0.2"/>
    <row r="953" ht="12" x14ac:dyDescent="0.2"/>
    <row r="954" ht="12" x14ac:dyDescent="0.2"/>
    <row r="955" ht="12" x14ac:dyDescent="0.2"/>
    <row r="956" ht="12" x14ac:dyDescent="0.2"/>
    <row r="957" ht="12" x14ac:dyDescent="0.2"/>
    <row r="958" ht="12" x14ac:dyDescent="0.2"/>
    <row r="959" ht="12" x14ac:dyDescent="0.2"/>
    <row r="960" ht="12" x14ac:dyDescent="0.2"/>
    <row r="961" ht="12" x14ac:dyDescent="0.2"/>
    <row r="962" ht="12" x14ac:dyDescent="0.2"/>
    <row r="963" ht="12" x14ac:dyDescent="0.2"/>
    <row r="964" ht="12" x14ac:dyDescent="0.2"/>
    <row r="965" ht="12" x14ac:dyDescent="0.2"/>
    <row r="966" ht="12" x14ac:dyDescent="0.2"/>
    <row r="967" ht="12" x14ac:dyDescent="0.2"/>
    <row r="968" ht="12" x14ac:dyDescent="0.2"/>
    <row r="969" ht="12" x14ac:dyDescent="0.2"/>
    <row r="970" ht="12" x14ac:dyDescent="0.2"/>
    <row r="971" ht="12" x14ac:dyDescent="0.2"/>
    <row r="972" ht="12" x14ac:dyDescent="0.2"/>
    <row r="973" ht="12" x14ac:dyDescent="0.2"/>
    <row r="974" ht="12" x14ac:dyDescent="0.2"/>
    <row r="975" ht="12" x14ac:dyDescent="0.2"/>
    <row r="976" ht="12" x14ac:dyDescent="0.2"/>
    <row r="977" ht="12" x14ac:dyDescent="0.2"/>
    <row r="978" ht="12" x14ac:dyDescent="0.2"/>
    <row r="979" ht="12" x14ac:dyDescent="0.2"/>
    <row r="980" ht="12" x14ac:dyDescent="0.2"/>
    <row r="981" ht="12" x14ac:dyDescent="0.2"/>
    <row r="982" ht="12" x14ac:dyDescent="0.2"/>
    <row r="983" ht="12" x14ac:dyDescent="0.2"/>
    <row r="984" ht="12" x14ac:dyDescent="0.2"/>
    <row r="985" ht="12" x14ac:dyDescent="0.2"/>
    <row r="986" ht="12" x14ac:dyDescent="0.2"/>
    <row r="987" ht="12" x14ac:dyDescent="0.2"/>
    <row r="988" ht="12" x14ac:dyDescent="0.2"/>
    <row r="989" ht="12" x14ac:dyDescent="0.2"/>
    <row r="990" ht="12" x14ac:dyDescent="0.2"/>
    <row r="991" ht="12" x14ac:dyDescent="0.2"/>
    <row r="992" ht="12" x14ac:dyDescent="0.2"/>
    <row r="993" ht="12" x14ac:dyDescent="0.2"/>
    <row r="994" ht="12" x14ac:dyDescent="0.2"/>
    <row r="995" ht="12" x14ac:dyDescent="0.2"/>
    <row r="996" ht="12" x14ac:dyDescent="0.2"/>
    <row r="997" ht="12" x14ac:dyDescent="0.2"/>
    <row r="998" ht="12" x14ac:dyDescent="0.2"/>
    <row r="999" ht="12" x14ac:dyDescent="0.2"/>
    <row r="1000" ht="12" x14ac:dyDescent="0.2"/>
  </sheetData>
  <mergeCells count="2">
    <mergeCell ref="B2:G3"/>
    <mergeCell ref="B62:E63"/>
  </mergeCells>
  <printOptions horizontalCentered="1"/>
  <pageMargins left="0.15748031496062992" right="0.23622047244094491" top="0.55118110236220474" bottom="0.55118110236220474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00"/>
  <sheetViews>
    <sheetView workbookViewId="0">
      <selection activeCell="D65" sqref="D65:E65"/>
    </sheetView>
  </sheetViews>
  <sheetFormatPr defaultColWidth="7.875" defaultRowHeight="15" customHeight="1" x14ac:dyDescent="0.2"/>
  <cols>
    <col min="1" max="1" width="7.875" style="25"/>
    <col min="2" max="2" width="6.375" style="26" customWidth="1"/>
    <col min="3" max="3" width="41.5" style="25" customWidth="1"/>
    <col min="4" max="4" width="10.75" style="25" customWidth="1"/>
    <col min="5" max="5" width="20.125" style="25" customWidth="1"/>
    <col min="6" max="6" width="14" style="25" customWidth="1"/>
    <col min="7" max="7" width="16.875" style="25" customWidth="1"/>
    <col min="8" max="16384" width="7.875" style="25"/>
  </cols>
  <sheetData>
    <row r="1" spans="2:7" ht="12" x14ac:dyDescent="0.2"/>
    <row r="2" spans="2:7" ht="12" x14ac:dyDescent="0.2">
      <c r="B2" s="95" t="s">
        <v>0</v>
      </c>
      <c r="C2" s="96"/>
      <c r="D2" s="96"/>
      <c r="E2" s="96"/>
      <c r="F2" s="96"/>
      <c r="G2" s="96"/>
    </row>
    <row r="3" spans="2:7" ht="24" customHeight="1" x14ac:dyDescent="0.2">
      <c r="B3" s="96"/>
      <c r="C3" s="96"/>
      <c r="D3" s="96"/>
      <c r="E3" s="96"/>
      <c r="F3" s="96"/>
      <c r="G3" s="96"/>
    </row>
    <row r="4" spans="2:7" ht="30.4" customHeight="1" x14ac:dyDescent="0.2">
      <c r="B4" s="27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</row>
    <row r="5" spans="2:7" ht="15.4" customHeight="1" x14ac:dyDescent="0.2">
      <c r="B5" s="29" t="s">
        <v>6</v>
      </c>
      <c r="C5" s="29" t="s">
        <v>7</v>
      </c>
      <c r="D5" s="30"/>
      <c r="E5" s="30"/>
      <c r="F5" s="30"/>
      <c r="G5" s="30"/>
    </row>
    <row r="6" spans="2:7" ht="12" x14ac:dyDescent="0.2">
      <c r="B6" s="28">
        <v>1</v>
      </c>
      <c r="C6" s="31" t="s">
        <v>8</v>
      </c>
      <c r="D6" s="28" t="s">
        <v>9</v>
      </c>
      <c r="E6" s="30">
        <v>21</v>
      </c>
      <c r="F6" s="30">
        <f>D65+E65</f>
        <v>29</v>
      </c>
      <c r="G6" s="30"/>
    </row>
    <row r="7" spans="2:7" ht="12" x14ac:dyDescent="0.2">
      <c r="B7" s="28">
        <v>2</v>
      </c>
      <c r="C7" s="31" t="s">
        <v>10</v>
      </c>
      <c r="D7" s="28" t="s">
        <v>9</v>
      </c>
      <c r="E7" s="30">
        <v>17</v>
      </c>
      <c r="F7" s="30">
        <v>16</v>
      </c>
      <c r="G7" s="30"/>
    </row>
    <row r="8" spans="2:7" ht="12" x14ac:dyDescent="0.2">
      <c r="B8" s="28">
        <v>3</v>
      </c>
      <c r="C8" s="31" t="s">
        <v>11</v>
      </c>
      <c r="D8" s="28" t="s">
        <v>9</v>
      </c>
      <c r="E8" s="30">
        <v>9</v>
      </c>
      <c r="F8" s="30">
        <v>9</v>
      </c>
      <c r="G8" s="30"/>
    </row>
    <row r="9" spans="2:7" ht="12" x14ac:dyDescent="0.2">
      <c r="B9" s="28">
        <v>4</v>
      </c>
      <c r="C9" s="31" t="s">
        <v>12</v>
      </c>
      <c r="D9" s="28" t="s">
        <v>13</v>
      </c>
      <c r="E9" s="30"/>
      <c r="F9" s="30"/>
      <c r="G9" s="30"/>
    </row>
    <row r="10" spans="2:7" ht="12" x14ac:dyDescent="0.2">
      <c r="B10" s="28">
        <v>5</v>
      </c>
      <c r="C10" s="31" t="s">
        <v>14</v>
      </c>
      <c r="D10" s="28" t="s">
        <v>9</v>
      </c>
      <c r="E10" s="30">
        <v>0</v>
      </c>
      <c r="F10" s="30">
        <v>0</v>
      </c>
      <c r="G10" s="30"/>
    </row>
    <row r="11" spans="2:7" ht="24" x14ac:dyDescent="0.2">
      <c r="B11" s="28">
        <v>6</v>
      </c>
      <c r="C11" s="31" t="s">
        <v>15</v>
      </c>
      <c r="D11" s="28" t="s">
        <v>16</v>
      </c>
      <c r="E11" s="30"/>
      <c r="F11" s="30"/>
      <c r="G11" s="30"/>
    </row>
    <row r="12" spans="2:7" ht="24" x14ac:dyDescent="0.2">
      <c r="B12" s="28">
        <v>7</v>
      </c>
      <c r="C12" s="31" t="s">
        <v>17</v>
      </c>
      <c r="D12" s="28" t="s">
        <v>9</v>
      </c>
      <c r="E12" s="30"/>
      <c r="F12" s="30"/>
      <c r="G12" s="30"/>
    </row>
    <row r="13" spans="2:7" ht="17.649999999999999" customHeight="1" x14ac:dyDescent="0.2">
      <c r="B13" s="29" t="s">
        <v>18</v>
      </c>
      <c r="C13" s="29" t="s">
        <v>19</v>
      </c>
      <c r="D13" s="30"/>
      <c r="E13" s="30"/>
      <c r="F13" s="30"/>
      <c r="G13" s="30"/>
    </row>
    <row r="14" spans="2:7" ht="12" x14ac:dyDescent="0.2">
      <c r="B14" s="28">
        <v>8</v>
      </c>
      <c r="C14" s="31" t="s">
        <v>20</v>
      </c>
      <c r="D14" s="28" t="s">
        <v>21</v>
      </c>
      <c r="E14" s="30"/>
      <c r="F14" s="30"/>
      <c r="G14" s="30"/>
    </row>
    <row r="15" spans="2:7" ht="12" x14ac:dyDescent="0.2">
      <c r="B15" s="32" t="s">
        <v>22</v>
      </c>
      <c r="C15" s="31" t="s">
        <v>23</v>
      </c>
      <c r="D15" s="28" t="s">
        <v>21</v>
      </c>
      <c r="E15" s="30"/>
      <c r="F15" s="30"/>
      <c r="G15" s="30"/>
    </row>
    <row r="16" spans="2:7" ht="12" x14ac:dyDescent="0.2">
      <c r="B16" s="32" t="s">
        <v>24</v>
      </c>
      <c r="C16" s="31" t="s">
        <v>25</v>
      </c>
      <c r="D16" s="28" t="s">
        <v>21</v>
      </c>
      <c r="E16" s="30"/>
      <c r="F16" s="30"/>
      <c r="G16" s="30"/>
    </row>
    <row r="17" spans="2:7" ht="24" x14ac:dyDescent="0.2">
      <c r="B17" s="32" t="s">
        <v>26</v>
      </c>
      <c r="C17" s="31" t="s">
        <v>27</v>
      </c>
      <c r="D17" s="28" t="s">
        <v>21</v>
      </c>
      <c r="E17" s="30"/>
      <c r="F17" s="30"/>
      <c r="G17" s="30"/>
    </row>
    <row r="18" spans="2:7" ht="24" x14ac:dyDescent="0.2">
      <c r="B18" s="28">
        <v>9</v>
      </c>
      <c r="C18" s="31" t="s">
        <v>28</v>
      </c>
      <c r="D18" s="28" t="s">
        <v>29</v>
      </c>
      <c r="E18" s="30"/>
      <c r="F18" s="30"/>
      <c r="G18" s="30"/>
    </row>
    <row r="19" spans="2:7" ht="12" x14ac:dyDescent="0.2">
      <c r="B19" s="28">
        <v>10</v>
      </c>
      <c r="C19" s="31" t="s">
        <v>30</v>
      </c>
      <c r="D19" s="28" t="s">
        <v>29</v>
      </c>
      <c r="E19" s="30"/>
      <c r="F19" s="30"/>
      <c r="G19" s="30"/>
    </row>
    <row r="20" spans="2:7" ht="12" x14ac:dyDescent="0.2">
      <c r="B20" s="32"/>
      <c r="C20" s="31" t="s">
        <v>31</v>
      </c>
      <c r="D20" s="30"/>
      <c r="E20" s="30"/>
      <c r="F20" s="30"/>
      <c r="G20" s="30"/>
    </row>
    <row r="21" spans="2:7" ht="12" x14ac:dyDescent="0.2">
      <c r="B21" s="32" t="s">
        <v>32</v>
      </c>
      <c r="C21" s="31" t="s">
        <v>33</v>
      </c>
      <c r="D21" s="28" t="s">
        <v>29</v>
      </c>
      <c r="E21" s="30"/>
      <c r="F21" s="30"/>
      <c r="G21" s="30"/>
    </row>
    <row r="22" spans="2:7" ht="12" x14ac:dyDescent="0.2">
      <c r="B22" s="32" t="s">
        <v>34</v>
      </c>
      <c r="C22" s="31" t="s">
        <v>35</v>
      </c>
      <c r="D22" s="28" t="s">
        <v>29</v>
      </c>
      <c r="E22" s="30"/>
      <c r="F22" s="30"/>
      <c r="G22" s="30"/>
    </row>
    <row r="23" spans="2:7" ht="12" x14ac:dyDescent="0.2">
      <c r="B23" s="32" t="s">
        <v>36</v>
      </c>
      <c r="C23" s="31" t="s">
        <v>37</v>
      </c>
      <c r="D23" s="28" t="s">
        <v>29</v>
      </c>
      <c r="E23" s="30"/>
      <c r="F23" s="30"/>
      <c r="G23" s="30"/>
    </row>
    <row r="24" spans="2:7" ht="24" x14ac:dyDescent="0.2">
      <c r="B24" s="28">
        <v>11</v>
      </c>
      <c r="C24" s="31" t="s">
        <v>38</v>
      </c>
      <c r="D24" s="28" t="s">
        <v>39</v>
      </c>
      <c r="E24" s="30"/>
      <c r="F24" s="30"/>
      <c r="G24" s="30"/>
    </row>
    <row r="25" spans="2:7" ht="24" x14ac:dyDescent="0.2">
      <c r="B25" s="28">
        <v>12</v>
      </c>
      <c r="C25" s="31" t="s">
        <v>40</v>
      </c>
      <c r="D25" s="28" t="s">
        <v>29</v>
      </c>
      <c r="E25" s="30"/>
      <c r="F25" s="30"/>
      <c r="G25" s="30"/>
    </row>
    <row r="26" spans="2:7" ht="12" x14ac:dyDescent="0.2">
      <c r="B26" s="33" t="s">
        <v>41</v>
      </c>
      <c r="C26" s="31" t="s">
        <v>42</v>
      </c>
      <c r="D26" s="28" t="s">
        <v>43</v>
      </c>
      <c r="E26" s="30"/>
      <c r="F26" s="30"/>
      <c r="G26" s="30"/>
    </row>
    <row r="27" spans="2:7" ht="36" x14ac:dyDescent="0.2">
      <c r="B27" s="33" t="s">
        <v>44</v>
      </c>
      <c r="C27" s="31" t="s">
        <v>45</v>
      </c>
      <c r="D27" s="28" t="s">
        <v>43</v>
      </c>
      <c r="E27" s="30"/>
      <c r="F27" s="30"/>
      <c r="G27" s="30"/>
    </row>
    <row r="28" spans="2:7" ht="12" x14ac:dyDescent="0.2">
      <c r="B28" s="33" t="s">
        <v>46</v>
      </c>
      <c r="C28" s="31" t="s">
        <v>47</v>
      </c>
      <c r="D28" s="28" t="s">
        <v>43</v>
      </c>
      <c r="E28" s="30"/>
      <c r="F28" s="30"/>
      <c r="G28" s="30"/>
    </row>
    <row r="29" spans="2:7" ht="24" x14ac:dyDescent="0.2">
      <c r="B29" s="28">
        <v>13</v>
      </c>
      <c r="C29" s="31" t="s">
        <v>48</v>
      </c>
      <c r="D29" s="28" t="s">
        <v>21</v>
      </c>
      <c r="E29" s="30"/>
      <c r="F29" s="30"/>
      <c r="G29" s="30"/>
    </row>
    <row r="30" spans="2:7" ht="12" x14ac:dyDescent="0.2">
      <c r="B30" s="33" t="s">
        <v>49</v>
      </c>
      <c r="C30" s="31" t="s">
        <v>50</v>
      </c>
      <c r="D30" s="27" t="s">
        <v>13</v>
      </c>
      <c r="E30" s="30"/>
      <c r="F30" s="30"/>
      <c r="G30" s="30"/>
    </row>
    <row r="31" spans="2:7" ht="12" x14ac:dyDescent="0.2">
      <c r="B31" s="33" t="s">
        <v>51</v>
      </c>
      <c r="C31" s="31" t="s">
        <v>52</v>
      </c>
      <c r="D31" s="27" t="s">
        <v>13</v>
      </c>
      <c r="E31" s="30"/>
      <c r="F31" s="30"/>
      <c r="G31" s="30"/>
    </row>
    <row r="32" spans="2:7" ht="12" x14ac:dyDescent="0.2">
      <c r="B32" s="33" t="s">
        <v>53</v>
      </c>
      <c r="C32" s="31" t="s">
        <v>54</v>
      </c>
      <c r="D32" s="28" t="s">
        <v>13</v>
      </c>
      <c r="E32" s="30"/>
      <c r="F32" s="30"/>
      <c r="G32" s="30"/>
    </row>
    <row r="33" spans="2:7" ht="12" x14ac:dyDescent="0.2">
      <c r="B33" s="29" t="s">
        <v>55</v>
      </c>
      <c r="C33" s="29" t="s">
        <v>56</v>
      </c>
      <c r="D33" s="30"/>
      <c r="E33" s="30"/>
      <c r="F33" s="30"/>
      <c r="G33" s="30"/>
    </row>
    <row r="34" spans="2:7" ht="24" x14ac:dyDescent="0.2">
      <c r="B34" s="28">
        <v>14</v>
      </c>
      <c r="C34" s="31" t="s">
        <v>57</v>
      </c>
      <c r="D34" s="28" t="s">
        <v>21</v>
      </c>
      <c r="E34" s="30"/>
      <c r="F34" s="30"/>
      <c r="G34" s="30"/>
    </row>
    <row r="35" spans="2:7" ht="24" x14ac:dyDescent="0.2">
      <c r="B35" s="28">
        <v>15</v>
      </c>
      <c r="C35" s="31" t="s">
        <v>58</v>
      </c>
      <c r="D35" s="28" t="s">
        <v>21</v>
      </c>
      <c r="E35" s="30"/>
      <c r="F35" s="30"/>
      <c r="G35" s="30"/>
    </row>
    <row r="36" spans="2:7" ht="24" x14ac:dyDescent="0.2">
      <c r="B36" s="28">
        <v>16</v>
      </c>
      <c r="C36" s="31" t="s">
        <v>59</v>
      </c>
      <c r="D36" s="28" t="s">
        <v>13</v>
      </c>
      <c r="E36" s="30"/>
      <c r="F36" s="30"/>
      <c r="G36" s="30"/>
    </row>
    <row r="37" spans="2:7" ht="36" x14ac:dyDescent="0.2">
      <c r="B37" s="28">
        <v>17</v>
      </c>
      <c r="C37" s="31" t="s">
        <v>60</v>
      </c>
      <c r="D37" s="28" t="s">
        <v>13</v>
      </c>
      <c r="E37" s="30"/>
      <c r="F37" s="30"/>
      <c r="G37" s="30"/>
    </row>
    <row r="38" spans="2:7" ht="36" x14ac:dyDescent="0.2">
      <c r="B38" s="28">
        <v>18</v>
      </c>
      <c r="C38" s="31" t="s">
        <v>61</v>
      </c>
      <c r="D38" s="28" t="s">
        <v>21</v>
      </c>
      <c r="E38" s="30"/>
      <c r="F38" s="30"/>
      <c r="G38" s="30"/>
    </row>
    <row r="39" spans="2:7" ht="24" x14ac:dyDescent="0.2">
      <c r="B39" s="28">
        <v>19</v>
      </c>
      <c r="C39" s="31" t="s">
        <v>62</v>
      </c>
      <c r="D39" s="28" t="s">
        <v>21</v>
      </c>
      <c r="E39" s="30"/>
      <c r="F39" s="30"/>
      <c r="G39" s="30"/>
    </row>
    <row r="40" spans="2:7" ht="24" x14ac:dyDescent="0.2">
      <c r="B40" s="28">
        <v>20</v>
      </c>
      <c r="C40" s="31" t="s">
        <v>63</v>
      </c>
      <c r="D40" s="28" t="s">
        <v>21</v>
      </c>
      <c r="E40" s="30"/>
      <c r="F40" s="30"/>
      <c r="G40" s="30"/>
    </row>
    <row r="41" spans="2:7" ht="24" x14ac:dyDescent="0.2">
      <c r="B41" s="28">
        <v>21</v>
      </c>
      <c r="C41" s="31" t="s">
        <v>64</v>
      </c>
      <c r="D41" s="28" t="s">
        <v>21</v>
      </c>
      <c r="E41" s="30"/>
      <c r="F41" s="30"/>
      <c r="G41" s="30"/>
    </row>
    <row r="42" spans="2:7" ht="24" x14ac:dyDescent="0.2">
      <c r="B42" s="28">
        <v>22</v>
      </c>
      <c r="C42" s="31" t="s">
        <v>65</v>
      </c>
      <c r="D42" s="28" t="s">
        <v>21</v>
      </c>
      <c r="E42" s="30"/>
      <c r="F42" s="30"/>
      <c r="G42" s="30"/>
    </row>
    <row r="43" spans="2:7" ht="12" x14ac:dyDescent="0.2">
      <c r="B43" s="29" t="s">
        <v>66</v>
      </c>
      <c r="C43" s="29" t="s">
        <v>67</v>
      </c>
      <c r="D43" s="30"/>
      <c r="E43" s="30"/>
      <c r="F43" s="30"/>
      <c r="G43" s="30"/>
    </row>
    <row r="44" spans="2:7" ht="36" x14ac:dyDescent="0.2">
      <c r="B44" s="28">
        <v>23</v>
      </c>
      <c r="C44" s="31" t="s">
        <v>68</v>
      </c>
      <c r="D44" s="28" t="s">
        <v>13</v>
      </c>
      <c r="E44" s="30"/>
      <c r="F44" s="30"/>
      <c r="G44" s="30"/>
    </row>
    <row r="45" spans="2:7" ht="36" x14ac:dyDescent="0.2">
      <c r="B45" s="28">
        <v>24</v>
      </c>
      <c r="C45" s="31" t="s">
        <v>69</v>
      </c>
      <c r="D45" s="28" t="s">
        <v>9</v>
      </c>
      <c r="E45" s="30"/>
      <c r="F45" s="30"/>
      <c r="G45" s="30"/>
    </row>
    <row r="46" spans="2:7" ht="24" x14ac:dyDescent="0.2">
      <c r="B46" s="28">
        <v>25</v>
      </c>
      <c r="C46" s="31" t="s">
        <v>70</v>
      </c>
      <c r="D46" s="28" t="s">
        <v>9</v>
      </c>
      <c r="E46" s="30"/>
      <c r="F46" s="30"/>
      <c r="G46" s="30"/>
    </row>
    <row r="47" spans="2:7" ht="36" x14ac:dyDescent="0.2">
      <c r="B47" s="28">
        <v>26</v>
      </c>
      <c r="C47" s="31" t="s">
        <v>71</v>
      </c>
      <c r="D47" s="28" t="s">
        <v>13</v>
      </c>
      <c r="E47" s="30"/>
      <c r="F47" s="30"/>
      <c r="G47" s="30"/>
    </row>
    <row r="48" spans="2:7" ht="24" x14ac:dyDescent="0.2">
      <c r="B48" s="28">
        <v>27</v>
      </c>
      <c r="C48" s="31" t="s">
        <v>72</v>
      </c>
      <c r="D48" s="28" t="s">
        <v>9</v>
      </c>
      <c r="E48" s="30"/>
      <c r="F48" s="30"/>
      <c r="G48" s="30"/>
    </row>
    <row r="49" spans="2:7" ht="36" x14ac:dyDescent="0.2">
      <c r="B49" s="28">
        <v>28</v>
      </c>
      <c r="C49" s="31" t="s">
        <v>73</v>
      </c>
      <c r="D49" s="28" t="s">
        <v>13</v>
      </c>
      <c r="E49" s="30"/>
      <c r="F49" s="30"/>
      <c r="G49" s="30"/>
    </row>
    <row r="50" spans="2:7" ht="24" x14ac:dyDescent="0.2">
      <c r="B50" s="28">
        <v>29</v>
      </c>
      <c r="C50" s="31" t="s">
        <v>74</v>
      </c>
      <c r="D50" s="28" t="s">
        <v>13</v>
      </c>
      <c r="E50" s="30"/>
      <c r="F50" s="30"/>
      <c r="G50" s="30"/>
    </row>
    <row r="51" spans="2:7" ht="48" x14ac:dyDescent="0.2">
      <c r="B51" s="28">
        <v>30</v>
      </c>
      <c r="C51" s="31" t="s">
        <v>75</v>
      </c>
      <c r="D51" s="28" t="s">
        <v>13</v>
      </c>
      <c r="E51" s="30"/>
      <c r="F51" s="30"/>
      <c r="G51" s="30"/>
    </row>
    <row r="52" spans="2:7" ht="48" x14ac:dyDescent="0.2">
      <c r="B52" s="28">
        <v>31</v>
      </c>
      <c r="C52" s="31" t="s">
        <v>76</v>
      </c>
      <c r="D52" s="28" t="s">
        <v>13</v>
      </c>
      <c r="E52" s="30"/>
      <c r="F52" s="30"/>
      <c r="G52" s="30"/>
    </row>
    <row r="53" spans="2:7" ht="48" x14ac:dyDescent="0.2">
      <c r="B53" s="28">
        <v>32</v>
      </c>
      <c r="C53" s="31" t="s">
        <v>77</v>
      </c>
      <c r="D53" s="28" t="s">
        <v>13</v>
      </c>
      <c r="E53" s="30"/>
      <c r="F53" s="30"/>
      <c r="G53" s="30"/>
    </row>
    <row r="54" spans="2:7" ht="12" x14ac:dyDescent="0.2">
      <c r="B54" s="29" t="s">
        <v>78</v>
      </c>
      <c r="C54" s="29" t="s">
        <v>79</v>
      </c>
      <c r="D54" s="30"/>
      <c r="E54" s="30"/>
      <c r="F54" s="30"/>
      <c r="G54" s="30"/>
    </row>
    <row r="55" spans="2:7" ht="36" x14ac:dyDescent="0.2">
      <c r="B55" s="28">
        <v>33</v>
      </c>
      <c r="C55" s="31" t="s">
        <v>80</v>
      </c>
      <c r="D55" s="28" t="s">
        <v>13</v>
      </c>
      <c r="E55" s="30"/>
      <c r="F55" s="30"/>
      <c r="G55" s="30"/>
    </row>
    <row r="56" spans="2:7" ht="36" x14ac:dyDescent="0.2">
      <c r="B56" s="28">
        <v>34</v>
      </c>
      <c r="C56" s="31" t="s">
        <v>81</v>
      </c>
      <c r="D56" s="28" t="s">
        <v>13</v>
      </c>
      <c r="E56" s="30"/>
      <c r="F56" s="30"/>
      <c r="G56" s="30"/>
    </row>
    <row r="57" spans="2:7" ht="72" x14ac:dyDescent="0.2">
      <c r="B57" s="28">
        <v>35</v>
      </c>
      <c r="C57" s="31" t="s">
        <v>82</v>
      </c>
      <c r="D57" s="28" t="s">
        <v>13</v>
      </c>
      <c r="E57" s="30"/>
      <c r="F57" s="30"/>
      <c r="G57" s="30"/>
    </row>
    <row r="58" spans="2:7" ht="36" x14ac:dyDescent="0.2">
      <c r="B58" s="28">
        <v>36</v>
      </c>
      <c r="C58" s="31" t="s">
        <v>83</v>
      </c>
      <c r="D58" s="28" t="s">
        <v>13</v>
      </c>
      <c r="E58" s="30"/>
      <c r="F58" s="30"/>
      <c r="G58" s="30"/>
    </row>
    <row r="59" spans="2:7" ht="48" x14ac:dyDescent="0.2">
      <c r="B59" s="28">
        <v>37</v>
      </c>
      <c r="C59" s="31" t="s">
        <v>84</v>
      </c>
      <c r="D59" s="28" t="s">
        <v>13</v>
      </c>
      <c r="E59" s="30"/>
      <c r="F59" s="30"/>
      <c r="G59" s="30"/>
    </row>
    <row r="60" spans="2:7" ht="12" x14ac:dyDescent="0.2"/>
    <row r="61" spans="2:7" ht="12" x14ac:dyDescent="0.2"/>
    <row r="62" spans="2:7" ht="12" x14ac:dyDescent="0.2">
      <c r="B62" s="97" t="s">
        <v>85</v>
      </c>
      <c r="C62" s="98"/>
      <c r="D62" s="98"/>
      <c r="E62" s="98"/>
    </row>
    <row r="63" spans="2:7" ht="14.25" x14ac:dyDescent="0.2">
      <c r="B63" s="99"/>
      <c r="C63" s="99"/>
      <c r="D63" s="99"/>
      <c r="E63" s="99"/>
      <c r="F63" s="34"/>
      <c r="G63" s="34"/>
    </row>
    <row r="64" spans="2:7" ht="14.25" x14ac:dyDescent="0.2">
      <c r="B64" s="35"/>
      <c r="C64" s="36" t="s">
        <v>1</v>
      </c>
      <c r="D64" s="36" t="s">
        <v>86</v>
      </c>
      <c r="E64" s="36" t="s">
        <v>87</v>
      </c>
      <c r="F64" s="34"/>
      <c r="G64" s="34"/>
    </row>
    <row r="65" spans="2:5" ht="12" x14ac:dyDescent="0.2">
      <c r="B65" s="37">
        <v>1</v>
      </c>
      <c r="C65" s="38" t="s">
        <v>88</v>
      </c>
      <c r="D65" s="25">
        <f>SUM(D67:D70)</f>
        <v>13</v>
      </c>
      <c r="E65" s="25">
        <f>SUM(E67:E70)</f>
        <v>16</v>
      </c>
    </row>
    <row r="66" spans="2:5" ht="12" x14ac:dyDescent="0.2">
      <c r="B66" s="40" t="s">
        <v>89</v>
      </c>
      <c r="C66" s="38" t="s">
        <v>90</v>
      </c>
      <c r="D66" s="39">
        <v>2</v>
      </c>
      <c r="E66" s="39">
        <v>0</v>
      </c>
    </row>
    <row r="67" spans="2:5" ht="12" x14ac:dyDescent="0.2">
      <c r="B67" s="40" t="s">
        <v>91</v>
      </c>
      <c r="C67" s="38" t="s">
        <v>92</v>
      </c>
      <c r="D67" s="39">
        <v>3</v>
      </c>
      <c r="E67" s="39">
        <v>4</v>
      </c>
    </row>
    <row r="68" spans="2:5" ht="12" x14ac:dyDescent="0.2">
      <c r="B68" s="40" t="s">
        <v>93</v>
      </c>
      <c r="C68" s="38" t="s">
        <v>94</v>
      </c>
      <c r="D68" s="39">
        <v>3</v>
      </c>
      <c r="E68" s="39">
        <v>4</v>
      </c>
    </row>
    <row r="69" spans="2:5" ht="12" x14ac:dyDescent="0.2">
      <c r="B69" s="40" t="s">
        <v>95</v>
      </c>
      <c r="C69" s="38" t="s">
        <v>96</v>
      </c>
      <c r="D69" s="39">
        <v>4</v>
      </c>
      <c r="E69" s="39">
        <v>5</v>
      </c>
    </row>
    <row r="70" spans="2:5" ht="12" x14ac:dyDescent="0.2">
      <c r="B70" s="40" t="s">
        <v>97</v>
      </c>
      <c r="C70" s="38" t="s">
        <v>98</v>
      </c>
      <c r="D70" s="39">
        <v>3</v>
      </c>
      <c r="E70" s="39">
        <v>3</v>
      </c>
    </row>
    <row r="71" spans="2:5" ht="12" x14ac:dyDescent="0.2">
      <c r="B71" s="37">
        <v>2</v>
      </c>
      <c r="C71" s="38" t="s">
        <v>99</v>
      </c>
      <c r="D71" s="39">
        <v>0</v>
      </c>
      <c r="E71" s="39">
        <v>0</v>
      </c>
    </row>
    <row r="72" spans="2:5" ht="12" x14ac:dyDescent="0.2">
      <c r="B72" s="37">
        <v>3</v>
      </c>
      <c r="C72" s="38" t="s">
        <v>100</v>
      </c>
      <c r="D72" s="39">
        <v>0</v>
      </c>
      <c r="E72" s="39">
        <v>0</v>
      </c>
    </row>
    <row r="73" spans="2:5" ht="12" x14ac:dyDescent="0.2">
      <c r="B73" s="37">
        <v>4</v>
      </c>
      <c r="C73" s="38" t="s">
        <v>101</v>
      </c>
      <c r="D73" s="39">
        <v>0</v>
      </c>
      <c r="E73" s="39">
        <v>0</v>
      </c>
    </row>
    <row r="74" spans="2:5" ht="12" x14ac:dyDescent="0.2">
      <c r="B74" s="37">
        <v>5</v>
      </c>
      <c r="C74" s="38" t="s">
        <v>102</v>
      </c>
      <c r="D74" s="39">
        <v>0</v>
      </c>
      <c r="E74" s="39">
        <v>0</v>
      </c>
    </row>
    <row r="75" spans="2:5" ht="12" x14ac:dyDescent="0.2">
      <c r="B75" s="37">
        <v>6</v>
      </c>
      <c r="C75" s="38" t="s">
        <v>103</v>
      </c>
      <c r="D75" s="39"/>
      <c r="E75" s="39"/>
    </row>
    <row r="76" spans="2:5" ht="12" x14ac:dyDescent="0.2">
      <c r="B76" s="37">
        <v>7</v>
      </c>
      <c r="C76" s="38" t="s">
        <v>104</v>
      </c>
      <c r="D76" s="39"/>
      <c r="E76" s="39"/>
    </row>
    <row r="77" spans="2:5" ht="12" x14ac:dyDescent="0.2">
      <c r="B77" s="37">
        <v>8</v>
      </c>
      <c r="C77" s="38" t="s">
        <v>105</v>
      </c>
      <c r="D77" s="39"/>
      <c r="E77" s="39"/>
    </row>
    <row r="78" spans="2:5" ht="12" x14ac:dyDescent="0.2">
      <c r="B78" s="37">
        <v>9</v>
      </c>
      <c r="C78" s="38" t="s">
        <v>106</v>
      </c>
      <c r="D78" s="39"/>
      <c r="E78" s="39"/>
    </row>
    <row r="79" spans="2:5" ht="12" x14ac:dyDescent="0.2">
      <c r="B79" s="37">
        <v>10</v>
      </c>
      <c r="C79" s="38" t="s">
        <v>107</v>
      </c>
      <c r="D79" s="39"/>
      <c r="E79" s="39"/>
    </row>
    <row r="80" spans="2:5" ht="12" x14ac:dyDescent="0.2">
      <c r="B80" s="37">
        <v>11</v>
      </c>
      <c r="C80" s="38" t="s">
        <v>108</v>
      </c>
      <c r="D80" s="39"/>
      <c r="E80" s="39"/>
    </row>
    <row r="81" spans="2:5" ht="12" x14ac:dyDescent="0.2">
      <c r="B81" s="37">
        <v>12</v>
      </c>
      <c r="C81" s="38" t="s">
        <v>109</v>
      </c>
      <c r="D81" s="39"/>
      <c r="E81" s="39"/>
    </row>
    <row r="82" spans="2:5" ht="12" x14ac:dyDescent="0.2">
      <c r="B82" s="37">
        <v>13</v>
      </c>
      <c r="C82" s="38" t="s">
        <v>110</v>
      </c>
      <c r="D82" s="39"/>
      <c r="E82" s="39"/>
    </row>
    <row r="83" spans="2:5" ht="12" x14ac:dyDescent="0.2">
      <c r="B83" s="40" t="s">
        <v>49</v>
      </c>
      <c r="C83" s="38" t="s">
        <v>111</v>
      </c>
      <c r="D83" s="39"/>
      <c r="E83" s="39"/>
    </row>
    <row r="84" spans="2:5" ht="12" x14ac:dyDescent="0.2">
      <c r="B84" s="40" t="s">
        <v>51</v>
      </c>
      <c r="C84" s="38" t="s">
        <v>112</v>
      </c>
      <c r="D84" s="39"/>
      <c r="E84" s="39"/>
    </row>
    <row r="85" spans="2:5" ht="12" x14ac:dyDescent="0.2">
      <c r="B85" s="37">
        <v>14</v>
      </c>
      <c r="C85" s="39" t="s">
        <v>113</v>
      </c>
      <c r="D85" s="39">
        <v>0</v>
      </c>
      <c r="E85" s="39">
        <v>0</v>
      </c>
    </row>
    <row r="86" spans="2:5" ht="12" x14ac:dyDescent="0.2">
      <c r="B86" s="37">
        <v>15</v>
      </c>
      <c r="C86" s="39" t="s">
        <v>114</v>
      </c>
      <c r="D86" s="39">
        <v>1</v>
      </c>
      <c r="E86" s="39">
        <v>0</v>
      </c>
    </row>
    <row r="87" spans="2:5" ht="12" x14ac:dyDescent="0.2">
      <c r="B87" s="37">
        <v>16</v>
      </c>
      <c r="C87" s="39" t="s">
        <v>115</v>
      </c>
      <c r="D87" s="39"/>
      <c r="E87" s="39"/>
    </row>
    <row r="88" spans="2:5" ht="12" x14ac:dyDescent="0.2">
      <c r="B88" s="37">
        <v>17</v>
      </c>
      <c r="C88" s="39" t="s">
        <v>116</v>
      </c>
      <c r="D88" s="39">
        <v>4</v>
      </c>
      <c r="E88" s="39">
        <v>4</v>
      </c>
    </row>
    <row r="89" spans="2:5" ht="12" x14ac:dyDescent="0.2">
      <c r="B89" s="37">
        <v>18</v>
      </c>
      <c r="C89" s="39" t="s">
        <v>117</v>
      </c>
      <c r="D89" s="39"/>
      <c r="E89" s="39"/>
    </row>
    <row r="90" spans="2:5" ht="12" x14ac:dyDescent="0.2">
      <c r="B90" s="37">
        <v>19</v>
      </c>
      <c r="C90" s="39" t="s">
        <v>118</v>
      </c>
      <c r="D90" s="39">
        <v>0</v>
      </c>
      <c r="E90" s="39">
        <v>1</v>
      </c>
    </row>
    <row r="91" spans="2:5" ht="12" x14ac:dyDescent="0.2">
      <c r="B91" s="37">
        <v>20</v>
      </c>
      <c r="C91" s="39" t="s">
        <v>119</v>
      </c>
      <c r="D91" s="39">
        <v>0</v>
      </c>
      <c r="E91" s="39">
        <v>0</v>
      </c>
    </row>
    <row r="92" spans="2:5" ht="12" x14ac:dyDescent="0.2">
      <c r="B92" s="37">
        <v>21</v>
      </c>
      <c r="C92" s="39" t="s">
        <v>120</v>
      </c>
      <c r="D92" s="39">
        <v>0</v>
      </c>
      <c r="E92" s="39">
        <v>0</v>
      </c>
    </row>
    <row r="93" spans="2:5" ht="12" x14ac:dyDescent="0.2">
      <c r="B93" s="37">
        <v>22</v>
      </c>
      <c r="C93" s="39" t="s">
        <v>121</v>
      </c>
      <c r="D93" s="39">
        <v>0</v>
      </c>
      <c r="E93" s="39">
        <v>0</v>
      </c>
    </row>
    <row r="94" spans="2:5" ht="12" x14ac:dyDescent="0.2">
      <c r="B94" s="37">
        <v>23</v>
      </c>
      <c r="C94" s="39" t="s">
        <v>122</v>
      </c>
      <c r="D94" s="39">
        <v>0</v>
      </c>
      <c r="E94" s="39">
        <v>0</v>
      </c>
    </row>
    <row r="95" spans="2:5" ht="12" x14ac:dyDescent="0.2">
      <c r="B95" s="37">
        <v>24</v>
      </c>
      <c r="C95" s="39" t="s">
        <v>123</v>
      </c>
      <c r="D95" s="39">
        <v>0</v>
      </c>
      <c r="E95" s="39">
        <v>0</v>
      </c>
    </row>
    <row r="96" spans="2:5" ht="12" x14ac:dyDescent="0.2">
      <c r="B96" s="40" t="s">
        <v>124</v>
      </c>
      <c r="C96" s="39" t="s">
        <v>125</v>
      </c>
      <c r="D96" s="39">
        <v>0</v>
      </c>
      <c r="E96" s="39">
        <v>0</v>
      </c>
    </row>
    <row r="97" spans="2:5" ht="12" x14ac:dyDescent="0.2">
      <c r="B97" s="40" t="s">
        <v>126</v>
      </c>
      <c r="C97" s="39" t="s">
        <v>127</v>
      </c>
      <c r="D97" s="39">
        <v>0</v>
      </c>
      <c r="E97" s="39">
        <v>0</v>
      </c>
    </row>
    <row r="98" spans="2:5" ht="12" x14ac:dyDescent="0.2">
      <c r="B98" s="40" t="s">
        <v>128</v>
      </c>
      <c r="C98" s="39" t="s">
        <v>129</v>
      </c>
      <c r="D98" s="39">
        <v>0</v>
      </c>
      <c r="E98" s="39">
        <v>0</v>
      </c>
    </row>
    <row r="99" spans="2:5" ht="12" x14ac:dyDescent="0.2">
      <c r="B99" s="37">
        <v>25</v>
      </c>
      <c r="C99" s="39" t="s">
        <v>130</v>
      </c>
      <c r="D99" s="39">
        <v>0</v>
      </c>
      <c r="E99" s="39">
        <v>0</v>
      </c>
    </row>
    <row r="100" spans="2:5" ht="24" x14ac:dyDescent="0.2">
      <c r="B100" s="37">
        <v>26</v>
      </c>
      <c r="C100" s="41" t="s">
        <v>131</v>
      </c>
      <c r="D100" s="39">
        <v>0</v>
      </c>
      <c r="E100" s="39">
        <v>0</v>
      </c>
    </row>
    <row r="101" spans="2:5" ht="12" x14ac:dyDescent="0.2">
      <c r="B101" s="37">
        <v>27</v>
      </c>
      <c r="C101" s="39" t="s">
        <v>132</v>
      </c>
      <c r="D101" s="39">
        <v>0</v>
      </c>
      <c r="E101" s="39">
        <v>0</v>
      </c>
    </row>
    <row r="102" spans="2:5" ht="12" x14ac:dyDescent="0.2">
      <c r="B102" s="37">
        <v>28</v>
      </c>
      <c r="C102" s="39" t="s">
        <v>133</v>
      </c>
      <c r="D102" s="39">
        <v>0</v>
      </c>
      <c r="E102" s="39">
        <v>0</v>
      </c>
    </row>
    <row r="103" spans="2:5" ht="12" x14ac:dyDescent="0.2">
      <c r="B103" s="40" t="s">
        <v>134</v>
      </c>
      <c r="C103" s="38" t="s">
        <v>90</v>
      </c>
      <c r="D103" s="39">
        <v>0</v>
      </c>
      <c r="E103" s="39">
        <v>0</v>
      </c>
    </row>
    <row r="104" spans="2:5" ht="12" x14ac:dyDescent="0.2">
      <c r="B104" s="40" t="s">
        <v>135</v>
      </c>
      <c r="C104" s="38" t="s">
        <v>92</v>
      </c>
      <c r="D104" s="39">
        <v>0</v>
      </c>
      <c r="E104" s="39">
        <v>0</v>
      </c>
    </row>
    <row r="105" spans="2:5" ht="12" x14ac:dyDescent="0.2">
      <c r="B105" s="40" t="s">
        <v>136</v>
      </c>
      <c r="C105" s="38" t="s">
        <v>94</v>
      </c>
      <c r="D105" s="39">
        <v>0</v>
      </c>
      <c r="E105" s="39">
        <v>0</v>
      </c>
    </row>
    <row r="106" spans="2:5" ht="12" x14ac:dyDescent="0.2">
      <c r="B106" s="40" t="s">
        <v>137</v>
      </c>
      <c r="C106" s="38" t="s">
        <v>96</v>
      </c>
      <c r="D106" s="39">
        <v>0</v>
      </c>
      <c r="E106" s="39">
        <v>0</v>
      </c>
    </row>
    <row r="107" spans="2:5" ht="12" x14ac:dyDescent="0.2">
      <c r="B107" s="40" t="s">
        <v>138</v>
      </c>
      <c r="C107" s="38" t="s">
        <v>98</v>
      </c>
      <c r="D107" s="39">
        <v>0</v>
      </c>
      <c r="E107" s="39">
        <v>0</v>
      </c>
    </row>
    <row r="108" spans="2:5" ht="12" x14ac:dyDescent="0.2">
      <c r="B108" s="37">
        <v>29</v>
      </c>
      <c r="C108" s="39" t="s">
        <v>139</v>
      </c>
      <c r="D108" s="39">
        <v>0</v>
      </c>
      <c r="E108" s="39">
        <v>0</v>
      </c>
    </row>
    <row r="109" spans="2:5" ht="12" x14ac:dyDescent="0.2">
      <c r="B109" s="37">
        <v>30</v>
      </c>
      <c r="C109" s="39" t="s">
        <v>140</v>
      </c>
      <c r="D109" s="39">
        <v>0</v>
      </c>
      <c r="E109" s="39">
        <v>0</v>
      </c>
    </row>
    <row r="110" spans="2:5" ht="12" x14ac:dyDescent="0.2">
      <c r="B110" s="37">
        <v>31</v>
      </c>
      <c r="C110" s="39" t="s">
        <v>141</v>
      </c>
      <c r="D110" s="39">
        <v>0</v>
      </c>
      <c r="E110" s="39">
        <v>0</v>
      </c>
    </row>
    <row r="111" spans="2:5" ht="24" x14ac:dyDescent="0.2">
      <c r="B111" s="40" t="s">
        <v>142</v>
      </c>
      <c r="C111" s="41" t="s">
        <v>143</v>
      </c>
      <c r="D111" s="39">
        <v>0</v>
      </c>
      <c r="E111" s="39">
        <v>0</v>
      </c>
    </row>
    <row r="112" spans="2:5" ht="12" x14ac:dyDescent="0.2">
      <c r="B112" s="40" t="s">
        <v>144</v>
      </c>
      <c r="C112" s="39" t="s">
        <v>145</v>
      </c>
      <c r="D112" s="39">
        <v>0</v>
      </c>
      <c r="E112" s="39">
        <v>0</v>
      </c>
    </row>
    <row r="113" spans="2:5" ht="12" x14ac:dyDescent="0.2">
      <c r="B113" s="40" t="s">
        <v>146</v>
      </c>
      <c r="C113" s="39" t="s">
        <v>147</v>
      </c>
      <c r="D113" s="39">
        <v>0</v>
      </c>
      <c r="E113" s="39">
        <v>0</v>
      </c>
    </row>
    <row r="114" spans="2:5" ht="12" x14ac:dyDescent="0.2">
      <c r="B114" s="40" t="s">
        <v>148</v>
      </c>
      <c r="C114" s="39" t="s">
        <v>149</v>
      </c>
      <c r="D114" s="39">
        <v>0</v>
      </c>
      <c r="E114" s="39">
        <v>0</v>
      </c>
    </row>
    <row r="115" spans="2:5" ht="48" x14ac:dyDescent="0.2">
      <c r="B115" s="37">
        <v>32</v>
      </c>
      <c r="C115" s="41" t="s">
        <v>150</v>
      </c>
      <c r="D115" s="39">
        <v>5</v>
      </c>
      <c r="E115" s="39">
        <v>7</v>
      </c>
    </row>
    <row r="116" spans="2:5" ht="12" x14ac:dyDescent="0.2">
      <c r="B116" s="37">
        <v>33</v>
      </c>
      <c r="C116" s="39" t="s">
        <v>151</v>
      </c>
      <c r="D116" s="39">
        <v>2</v>
      </c>
      <c r="E116" s="39">
        <v>1</v>
      </c>
    </row>
    <row r="117" spans="2:5" ht="12" x14ac:dyDescent="0.2">
      <c r="B117" s="37">
        <v>34</v>
      </c>
      <c r="C117" s="39" t="s">
        <v>152</v>
      </c>
      <c r="D117" s="39">
        <v>2</v>
      </c>
      <c r="E117" s="39">
        <v>1</v>
      </c>
    </row>
    <row r="118" spans="2:5" ht="12" x14ac:dyDescent="0.2">
      <c r="B118" s="37" t="s">
        <v>153</v>
      </c>
      <c r="C118" s="38" t="s">
        <v>90</v>
      </c>
      <c r="D118" s="39">
        <v>0</v>
      </c>
      <c r="E118" s="39">
        <v>0</v>
      </c>
    </row>
    <row r="119" spans="2:5" ht="12" x14ac:dyDescent="0.2">
      <c r="B119" s="37" t="s">
        <v>154</v>
      </c>
      <c r="C119" s="38" t="s">
        <v>92</v>
      </c>
      <c r="D119" s="39">
        <v>2</v>
      </c>
      <c r="E119" s="39">
        <v>0</v>
      </c>
    </row>
    <row r="120" spans="2:5" ht="12" x14ac:dyDescent="0.2">
      <c r="B120" s="37" t="s">
        <v>155</v>
      </c>
      <c r="C120" s="38" t="s">
        <v>94</v>
      </c>
      <c r="D120" s="39">
        <v>0</v>
      </c>
      <c r="E120" s="39">
        <v>0</v>
      </c>
    </row>
    <row r="121" spans="2:5" ht="12" x14ac:dyDescent="0.2">
      <c r="B121" s="37" t="s">
        <v>156</v>
      </c>
      <c r="C121" s="38" t="s">
        <v>96</v>
      </c>
      <c r="D121" s="39">
        <v>0</v>
      </c>
      <c r="E121" s="39">
        <v>1</v>
      </c>
    </row>
    <row r="122" spans="2:5" ht="12" x14ac:dyDescent="0.2">
      <c r="B122" s="37" t="s">
        <v>157</v>
      </c>
      <c r="C122" s="38" t="s">
        <v>98</v>
      </c>
      <c r="D122" s="39">
        <v>0</v>
      </c>
      <c r="E122" s="39">
        <v>0</v>
      </c>
    </row>
    <row r="123" spans="2:5" ht="24" x14ac:dyDescent="0.2">
      <c r="B123" s="37">
        <v>35</v>
      </c>
      <c r="C123" s="41" t="s">
        <v>158</v>
      </c>
      <c r="D123" s="39">
        <v>0</v>
      </c>
      <c r="E123" s="39">
        <v>1</v>
      </c>
    </row>
    <row r="124" spans="2:5" ht="24" x14ac:dyDescent="0.2">
      <c r="B124" s="37">
        <v>36</v>
      </c>
      <c r="C124" s="41" t="s">
        <v>159</v>
      </c>
      <c r="D124" s="39">
        <v>0</v>
      </c>
      <c r="E124" s="39">
        <v>0</v>
      </c>
    </row>
    <row r="125" spans="2:5" ht="12" x14ac:dyDescent="0.2">
      <c r="B125" s="37" t="s">
        <v>160</v>
      </c>
      <c r="C125" s="38" t="s">
        <v>90</v>
      </c>
      <c r="D125" s="39">
        <v>0</v>
      </c>
      <c r="E125" s="39">
        <v>0</v>
      </c>
    </row>
    <row r="126" spans="2:5" ht="12" x14ac:dyDescent="0.2">
      <c r="B126" s="37" t="s">
        <v>161</v>
      </c>
      <c r="C126" s="38" t="s">
        <v>92</v>
      </c>
      <c r="D126" s="39">
        <v>0</v>
      </c>
      <c r="E126" s="39">
        <v>0</v>
      </c>
    </row>
    <row r="127" spans="2:5" ht="12" x14ac:dyDescent="0.2">
      <c r="B127" s="37" t="s">
        <v>162</v>
      </c>
      <c r="C127" s="38" t="s">
        <v>94</v>
      </c>
      <c r="D127" s="39">
        <v>0</v>
      </c>
      <c r="E127" s="39">
        <v>0</v>
      </c>
    </row>
    <row r="128" spans="2:5" ht="12" x14ac:dyDescent="0.2">
      <c r="B128" s="37" t="s">
        <v>163</v>
      </c>
      <c r="C128" s="38" t="s">
        <v>96</v>
      </c>
      <c r="D128" s="39">
        <v>0</v>
      </c>
      <c r="E128" s="39">
        <v>0</v>
      </c>
    </row>
    <row r="129" spans="2:5" ht="12" x14ac:dyDescent="0.2">
      <c r="B129" s="37" t="s">
        <v>164</v>
      </c>
      <c r="C129" s="38" t="s">
        <v>98</v>
      </c>
      <c r="D129" s="39">
        <v>0</v>
      </c>
      <c r="E129" s="39">
        <v>0</v>
      </c>
    </row>
    <row r="130" spans="2:5" ht="12" x14ac:dyDescent="0.2">
      <c r="B130" s="37">
        <v>37</v>
      </c>
      <c r="C130" s="39" t="s">
        <v>165</v>
      </c>
      <c r="D130" s="39">
        <v>0</v>
      </c>
      <c r="E130" s="39">
        <v>0</v>
      </c>
    </row>
    <row r="131" spans="2:5" ht="12" x14ac:dyDescent="0.2">
      <c r="B131" s="37" t="s">
        <v>166</v>
      </c>
      <c r="C131" s="39" t="s">
        <v>167</v>
      </c>
      <c r="D131" s="39">
        <v>0</v>
      </c>
      <c r="E131" s="39">
        <v>0</v>
      </c>
    </row>
    <row r="132" spans="2:5" ht="12" x14ac:dyDescent="0.2">
      <c r="B132" s="37" t="s">
        <v>168</v>
      </c>
      <c r="C132" s="39" t="s">
        <v>169</v>
      </c>
      <c r="D132" s="39">
        <v>0</v>
      </c>
      <c r="E132" s="39">
        <v>0</v>
      </c>
    </row>
    <row r="133" spans="2:5" ht="12" x14ac:dyDescent="0.2"/>
    <row r="134" spans="2:5" ht="12" x14ac:dyDescent="0.2"/>
    <row r="135" spans="2:5" ht="12" x14ac:dyDescent="0.2"/>
    <row r="136" spans="2:5" ht="12" x14ac:dyDescent="0.2"/>
    <row r="137" spans="2:5" ht="12" x14ac:dyDescent="0.2"/>
    <row r="138" spans="2:5" ht="12" x14ac:dyDescent="0.2"/>
    <row r="139" spans="2:5" ht="12" x14ac:dyDescent="0.2"/>
    <row r="140" spans="2:5" ht="12" x14ac:dyDescent="0.2"/>
    <row r="141" spans="2:5" ht="12" x14ac:dyDescent="0.2"/>
    <row r="142" spans="2:5" ht="12" x14ac:dyDescent="0.2"/>
    <row r="143" spans="2:5" ht="12" x14ac:dyDescent="0.2"/>
    <row r="144" spans="2:5" ht="12" x14ac:dyDescent="0.2"/>
    <row r="145" ht="12" x14ac:dyDescent="0.2"/>
    <row r="146" ht="12" x14ac:dyDescent="0.2"/>
    <row r="147" ht="12" x14ac:dyDescent="0.2"/>
    <row r="148" ht="12" x14ac:dyDescent="0.2"/>
    <row r="149" ht="12" x14ac:dyDescent="0.2"/>
    <row r="150" ht="12" x14ac:dyDescent="0.2"/>
    <row r="151" ht="12" x14ac:dyDescent="0.2"/>
    <row r="152" ht="12" x14ac:dyDescent="0.2"/>
    <row r="153" ht="12" x14ac:dyDescent="0.2"/>
    <row r="154" ht="12" x14ac:dyDescent="0.2"/>
    <row r="155" ht="12" x14ac:dyDescent="0.2"/>
    <row r="156" ht="12" x14ac:dyDescent="0.2"/>
    <row r="157" ht="12" x14ac:dyDescent="0.2"/>
    <row r="158" ht="12" x14ac:dyDescent="0.2"/>
    <row r="159" ht="12" x14ac:dyDescent="0.2"/>
    <row r="160" ht="12" x14ac:dyDescent="0.2"/>
    <row r="161" ht="12" x14ac:dyDescent="0.2"/>
    <row r="162" ht="12" x14ac:dyDescent="0.2"/>
    <row r="163" ht="12" x14ac:dyDescent="0.2"/>
    <row r="164" ht="12" x14ac:dyDescent="0.2"/>
    <row r="165" ht="12" x14ac:dyDescent="0.2"/>
    <row r="166" ht="12" x14ac:dyDescent="0.2"/>
    <row r="167" ht="12" x14ac:dyDescent="0.2"/>
    <row r="168" ht="12" x14ac:dyDescent="0.2"/>
    <row r="169" ht="12" x14ac:dyDescent="0.2"/>
    <row r="170" ht="12" x14ac:dyDescent="0.2"/>
    <row r="171" ht="12" x14ac:dyDescent="0.2"/>
    <row r="172" ht="12" x14ac:dyDescent="0.2"/>
    <row r="173" ht="12" x14ac:dyDescent="0.2"/>
    <row r="174" ht="12" x14ac:dyDescent="0.2"/>
    <row r="175" ht="12" x14ac:dyDescent="0.2"/>
    <row r="176" ht="12" x14ac:dyDescent="0.2"/>
    <row r="177" ht="12" x14ac:dyDescent="0.2"/>
    <row r="178" ht="12" x14ac:dyDescent="0.2"/>
    <row r="179" ht="12" x14ac:dyDescent="0.2"/>
    <row r="180" ht="12" x14ac:dyDescent="0.2"/>
    <row r="181" ht="12" x14ac:dyDescent="0.2"/>
    <row r="182" ht="12" x14ac:dyDescent="0.2"/>
    <row r="183" ht="12" x14ac:dyDescent="0.2"/>
    <row r="184" ht="12" x14ac:dyDescent="0.2"/>
    <row r="185" ht="12" x14ac:dyDescent="0.2"/>
    <row r="186" ht="12" x14ac:dyDescent="0.2"/>
    <row r="187" ht="12" x14ac:dyDescent="0.2"/>
    <row r="188" ht="12" x14ac:dyDescent="0.2"/>
    <row r="189" ht="12" x14ac:dyDescent="0.2"/>
    <row r="190" ht="12" x14ac:dyDescent="0.2"/>
    <row r="191" ht="12" x14ac:dyDescent="0.2"/>
    <row r="192" ht="12" x14ac:dyDescent="0.2"/>
    <row r="193" ht="12" x14ac:dyDescent="0.2"/>
    <row r="194" ht="12" x14ac:dyDescent="0.2"/>
    <row r="195" ht="12" x14ac:dyDescent="0.2"/>
    <row r="196" ht="12" x14ac:dyDescent="0.2"/>
    <row r="197" ht="12" x14ac:dyDescent="0.2"/>
    <row r="198" ht="12" x14ac:dyDescent="0.2"/>
    <row r="199" ht="12" x14ac:dyDescent="0.2"/>
    <row r="200" ht="12" x14ac:dyDescent="0.2"/>
    <row r="201" ht="12" x14ac:dyDescent="0.2"/>
    <row r="202" ht="12" x14ac:dyDescent="0.2"/>
    <row r="203" ht="12" x14ac:dyDescent="0.2"/>
    <row r="204" ht="12" x14ac:dyDescent="0.2"/>
    <row r="205" ht="12" x14ac:dyDescent="0.2"/>
    <row r="206" ht="12" x14ac:dyDescent="0.2"/>
    <row r="207" ht="12" x14ac:dyDescent="0.2"/>
    <row r="208" ht="12" x14ac:dyDescent="0.2"/>
    <row r="209" ht="12" x14ac:dyDescent="0.2"/>
    <row r="210" ht="12" x14ac:dyDescent="0.2"/>
    <row r="211" ht="12" x14ac:dyDescent="0.2"/>
    <row r="212" ht="12" x14ac:dyDescent="0.2"/>
    <row r="213" ht="12" x14ac:dyDescent="0.2"/>
    <row r="214" ht="12" x14ac:dyDescent="0.2"/>
    <row r="215" ht="12" x14ac:dyDescent="0.2"/>
    <row r="216" ht="12" x14ac:dyDescent="0.2"/>
    <row r="217" ht="12" x14ac:dyDescent="0.2"/>
    <row r="218" ht="12" x14ac:dyDescent="0.2"/>
    <row r="219" ht="12" x14ac:dyDescent="0.2"/>
    <row r="220" ht="12" x14ac:dyDescent="0.2"/>
    <row r="221" ht="12" x14ac:dyDescent="0.2"/>
    <row r="222" ht="12" x14ac:dyDescent="0.2"/>
    <row r="223" ht="12" x14ac:dyDescent="0.2"/>
    <row r="224" ht="12" x14ac:dyDescent="0.2"/>
    <row r="225" ht="12" x14ac:dyDescent="0.2"/>
    <row r="226" ht="12" x14ac:dyDescent="0.2"/>
    <row r="227" ht="12" x14ac:dyDescent="0.2"/>
    <row r="228" ht="12" x14ac:dyDescent="0.2"/>
    <row r="229" ht="12" x14ac:dyDescent="0.2"/>
    <row r="230" ht="12" x14ac:dyDescent="0.2"/>
    <row r="231" ht="12" x14ac:dyDescent="0.2"/>
    <row r="232" ht="12" x14ac:dyDescent="0.2"/>
    <row r="233" ht="12" x14ac:dyDescent="0.2"/>
    <row r="234" ht="12" x14ac:dyDescent="0.2"/>
    <row r="235" ht="12" x14ac:dyDescent="0.2"/>
    <row r="236" ht="12" x14ac:dyDescent="0.2"/>
    <row r="237" ht="12" x14ac:dyDescent="0.2"/>
    <row r="238" ht="12" x14ac:dyDescent="0.2"/>
    <row r="239" ht="12" x14ac:dyDescent="0.2"/>
    <row r="240" ht="12" x14ac:dyDescent="0.2"/>
    <row r="241" ht="12" x14ac:dyDescent="0.2"/>
    <row r="242" ht="12" x14ac:dyDescent="0.2"/>
    <row r="243" ht="12" x14ac:dyDescent="0.2"/>
    <row r="244" ht="12" x14ac:dyDescent="0.2"/>
    <row r="245" ht="12" x14ac:dyDescent="0.2"/>
    <row r="246" ht="12" x14ac:dyDescent="0.2"/>
    <row r="247" ht="12" x14ac:dyDescent="0.2"/>
    <row r="248" ht="12" x14ac:dyDescent="0.2"/>
    <row r="249" ht="12" x14ac:dyDescent="0.2"/>
    <row r="250" ht="12" x14ac:dyDescent="0.2"/>
    <row r="251" ht="12" x14ac:dyDescent="0.2"/>
    <row r="252" ht="12" x14ac:dyDescent="0.2"/>
    <row r="253" ht="12" x14ac:dyDescent="0.2"/>
    <row r="254" ht="12" x14ac:dyDescent="0.2"/>
    <row r="255" ht="12" x14ac:dyDescent="0.2"/>
    <row r="256" ht="12" x14ac:dyDescent="0.2"/>
    <row r="257" ht="12" x14ac:dyDescent="0.2"/>
    <row r="258" ht="12" x14ac:dyDescent="0.2"/>
    <row r="259" ht="12" x14ac:dyDescent="0.2"/>
    <row r="260" ht="12" x14ac:dyDescent="0.2"/>
    <row r="261" ht="12" x14ac:dyDescent="0.2"/>
    <row r="262" ht="12" x14ac:dyDescent="0.2"/>
    <row r="263" ht="12" x14ac:dyDescent="0.2"/>
    <row r="264" ht="12" x14ac:dyDescent="0.2"/>
    <row r="265" ht="12" x14ac:dyDescent="0.2"/>
    <row r="266" ht="12" x14ac:dyDescent="0.2"/>
    <row r="267" ht="12" x14ac:dyDescent="0.2"/>
    <row r="268" ht="12" x14ac:dyDescent="0.2"/>
    <row r="269" ht="12" x14ac:dyDescent="0.2"/>
    <row r="270" ht="12" x14ac:dyDescent="0.2"/>
    <row r="271" ht="12" x14ac:dyDescent="0.2"/>
    <row r="272" ht="12" x14ac:dyDescent="0.2"/>
    <row r="273" ht="12" x14ac:dyDescent="0.2"/>
    <row r="274" ht="12" x14ac:dyDescent="0.2"/>
    <row r="275" ht="12" x14ac:dyDescent="0.2"/>
    <row r="276" ht="12" x14ac:dyDescent="0.2"/>
    <row r="277" ht="12" x14ac:dyDescent="0.2"/>
    <row r="278" ht="12" x14ac:dyDescent="0.2"/>
    <row r="279" ht="12" x14ac:dyDescent="0.2"/>
    <row r="280" ht="12" x14ac:dyDescent="0.2"/>
    <row r="281" ht="12" x14ac:dyDescent="0.2"/>
    <row r="282" ht="12" x14ac:dyDescent="0.2"/>
    <row r="283" ht="12" x14ac:dyDescent="0.2"/>
    <row r="284" ht="12" x14ac:dyDescent="0.2"/>
    <row r="285" ht="12" x14ac:dyDescent="0.2"/>
    <row r="286" ht="12" x14ac:dyDescent="0.2"/>
    <row r="287" ht="12" x14ac:dyDescent="0.2"/>
    <row r="288" ht="12" x14ac:dyDescent="0.2"/>
    <row r="289" ht="12" x14ac:dyDescent="0.2"/>
    <row r="290" ht="12" x14ac:dyDescent="0.2"/>
    <row r="291" ht="12" x14ac:dyDescent="0.2"/>
    <row r="292" ht="12" x14ac:dyDescent="0.2"/>
    <row r="293" ht="12" x14ac:dyDescent="0.2"/>
    <row r="294" ht="12" x14ac:dyDescent="0.2"/>
    <row r="295" ht="12" x14ac:dyDescent="0.2"/>
    <row r="296" ht="12" x14ac:dyDescent="0.2"/>
    <row r="297" ht="12" x14ac:dyDescent="0.2"/>
    <row r="298" ht="12" x14ac:dyDescent="0.2"/>
    <row r="299" ht="12" x14ac:dyDescent="0.2"/>
    <row r="300" ht="12" x14ac:dyDescent="0.2"/>
    <row r="301" ht="12" x14ac:dyDescent="0.2"/>
    <row r="302" ht="12" x14ac:dyDescent="0.2"/>
    <row r="303" ht="12" x14ac:dyDescent="0.2"/>
    <row r="304" ht="12" x14ac:dyDescent="0.2"/>
    <row r="305" ht="12" x14ac:dyDescent="0.2"/>
    <row r="306" ht="12" x14ac:dyDescent="0.2"/>
    <row r="307" ht="12" x14ac:dyDescent="0.2"/>
    <row r="308" ht="12" x14ac:dyDescent="0.2"/>
    <row r="309" ht="12" x14ac:dyDescent="0.2"/>
    <row r="310" ht="12" x14ac:dyDescent="0.2"/>
    <row r="311" ht="12" x14ac:dyDescent="0.2"/>
    <row r="312" ht="12" x14ac:dyDescent="0.2"/>
    <row r="313" ht="12" x14ac:dyDescent="0.2"/>
    <row r="314" ht="12" x14ac:dyDescent="0.2"/>
    <row r="315" ht="12" x14ac:dyDescent="0.2"/>
    <row r="316" ht="12" x14ac:dyDescent="0.2"/>
    <row r="317" ht="12" x14ac:dyDescent="0.2"/>
    <row r="318" ht="12" x14ac:dyDescent="0.2"/>
    <row r="319" ht="12" x14ac:dyDescent="0.2"/>
    <row r="320" ht="12" x14ac:dyDescent="0.2"/>
    <row r="321" ht="12" x14ac:dyDescent="0.2"/>
    <row r="322" ht="12" x14ac:dyDescent="0.2"/>
    <row r="323" ht="12" x14ac:dyDescent="0.2"/>
    <row r="324" ht="12" x14ac:dyDescent="0.2"/>
    <row r="325" ht="12" x14ac:dyDescent="0.2"/>
    <row r="326" ht="12" x14ac:dyDescent="0.2"/>
    <row r="327" ht="12" x14ac:dyDescent="0.2"/>
    <row r="328" ht="12" x14ac:dyDescent="0.2"/>
    <row r="329" ht="12" x14ac:dyDescent="0.2"/>
    <row r="330" ht="12" x14ac:dyDescent="0.2"/>
    <row r="331" ht="12" x14ac:dyDescent="0.2"/>
    <row r="332" ht="12" x14ac:dyDescent="0.2"/>
    <row r="333" ht="12" x14ac:dyDescent="0.2"/>
    <row r="334" ht="12" x14ac:dyDescent="0.2"/>
    <row r="335" ht="12" x14ac:dyDescent="0.2"/>
    <row r="336" ht="12" x14ac:dyDescent="0.2"/>
    <row r="337" ht="12" x14ac:dyDescent="0.2"/>
    <row r="338" ht="12" x14ac:dyDescent="0.2"/>
    <row r="339" ht="12" x14ac:dyDescent="0.2"/>
    <row r="340" ht="12" x14ac:dyDescent="0.2"/>
    <row r="341" ht="12" x14ac:dyDescent="0.2"/>
    <row r="342" ht="12" x14ac:dyDescent="0.2"/>
    <row r="343" ht="12" x14ac:dyDescent="0.2"/>
    <row r="344" ht="12" x14ac:dyDescent="0.2"/>
    <row r="345" ht="12" x14ac:dyDescent="0.2"/>
    <row r="346" ht="12" x14ac:dyDescent="0.2"/>
    <row r="347" ht="12" x14ac:dyDescent="0.2"/>
    <row r="348" ht="12" x14ac:dyDescent="0.2"/>
    <row r="349" ht="12" x14ac:dyDescent="0.2"/>
    <row r="350" ht="12" x14ac:dyDescent="0.2"/>
    <row r="351" ht="12" x14ac:dyDescent="0.2"/>
    <row r="352" ht="12" x14ac:dyDescent="0.2"/>
    <row r="353" ht="12" x14ac:dyDescent="0.2"/>
    <row r="354" ht="12" x14ac:dyDescent="0.2"/>
    <row r="355" ht="12" x14ac:dyDescent="0.2"/>
    <row r="356" ht="12" x14ac:dyDescent="0.2"/>
    <row r="357" ht="12" x14ac:dyDescent="0.2"/>
    <row r="358" ht="12" x14ac:dyDescent="0.2"/>
    <row r="359" ht="12" x14ac:dyDescent="0.2"/>
    <row r="360" ht="12" x14ac:dyDescent="0.2"/>
    <row r="361" ht="12" x14ac:dyDescent="0.2"/>
    <row r="362" ht="12" x14ac:dyDescent="0.2"/>
    <row r="363" ht="12" x14ac:dyDescent="0.2"/>
    <row r="364" ht="12" x14ac:dyDescent="0.2"/>
    <row r="365" ht="12" x14ac:dyDescent="0.2"/>
    <row r="366" ht="12" x14ac:dyDescent="0.2"/>
    <row r="367" ht="12" x14ac:dyDescent="0.2"/>
    <row r="368" ht="12" x14ac:dyDescent="0.2"/>
    <row r="369" ht="12" x14ac:dyDescent="0.2"/>
    <row r="370" ht="12" x14ac:dyDescent="0.2"/>
    <row r="371" ht="12" x14ac:dyDescent="0.2"/>
    <row r="372" ht="12" x14ac:dyDescent="0.2"/>
    <row r="373" ht="12" x14ac:dyDescent="0.2"/>
    <row r="374" ht="12" x14ac:dyDescent="0.2"/>
    <row r="375" ht="12" x14ac:dyDescent="0.2"/>
    <row r="376" ht="12" x14ac:dyDescent="0.2"/>
    <row r="377" ht="12" x14ac:dyDescent="0.2"/>
    <row r="378" ht="12" x14ac:dyDescent="0.2"/>
    <row r="379" ht="12" x14ac:dyDescent="0.2"/>
    <row r="380" ht="12" x14ac:dyDescent="0.2"/>
    <row r="381" ht="12" x14ac:dyDescent="0.2"/>
    <row r="382" ht="12" x14ac:dyDescent="0.2"/>
    <row r="383" ht="12" x14ac:dyDescent="0.2"/>
    <row r="384" ht="12" x14ac:dyDescent="0.2"/>
    <row r="385" ht="12" x14ac:dyDescent="0.2"/>
    <row r="386" ht="12" x14ac:dyDescent="0.2"/>
    <row r="387" ht="12" x14ac:dyDescent="0.2"/>
    <row r="388" ht="12" x14ac:dyDescent="0.2"/>
    <row r="389" ht="12" x14ac:dyDescent="0.2"/>
    <row r="390" ht="12" x14ac:dyDescent="0.2"/>
    <row r="391" ht="12" x14ac:dyDescent="0.2"/>
    <row r="392" ht="12" x14ac:dyDescent="0.2"/>
    <row r="393" ht="12" x14ac:dyDescent="0.2"/>
    <row r="394" ht="12" x14ac:dyDescent="0.2"/>
    <row r="395" ht="12" x14ac:dyDescent="0.2"/>
    <row r="396" ht="12" x14ac:dyDescent="0.2"/>
    <row r="397" ht="12" x14ac:dyDescent="0.2"/>
    <row r="398" ht="12" x14ac:dyDescent="0.2"/>
    <row r="399" ht="12" x14ac:dyDescent="0.2"/>
    <row r="400" ht="12" x14ac:dyDescent="0.2"/>
    <row r="401" ht="12" x14ac:dyDescent="0.2"/>
    <row r="402" ht="12" x14ac:dyDescent="0.2"/>
    <row r="403" ht="12" x14ac:dyDescent="0.2"/>
    <row r="404" ht="12" x14ac:dyDescent="0.2"/>
    <row r="405" ht="12" x14ac:dyDescent="0.2"/>
    <row r="406" ht="12" x14ac:dyDescent="0.2"/>
    <row r="407" ht="12" x14ac:dyDescent="0.2"/>
    <row r="408" ht="12" x14ac:dyDescent="0.2"/>
    <row r="409" ht="12" x14ac:dyDescent="0.2"/>
    <row r="410" ht="12" x14ac:dyDescent="0.2"/>
    <row r="411" ht="12" x14ac:dyDescent="0.2"/>
    <row r="412" ht="12" x14ac:dyDescent="0.2"/>
    <row r="413" ht="12" x14ac:dyDescent="0.2"/>
    <row r="414" ht="12" x14ac:dyDescent="0.2"/>
    <row r="415" ht="12" x14ac:dyDescent="0.2"/>
    <row r="416" ht="12" x14ac:dyDescent="0.2"/>
    <row r="417" ht="12" x14ac:dyDescent="0.2"/>
    <row r="418" ht="12" x14ac:dyDescent="0.2"/>
    <row r="419" ht="12" x14ac:dyDescent="0.2"/>
    <row r="420" ht="12" x14ac:dyDescent="0.2"/>
    <row r="421" ht="12" x14ac:dyDescent="0.2"/>
    <row r="422" ht="12" x14ac:dyDescent="0.2"/>
    <row r="423" ht="12" x14ac:dyDescent="0.2"/>
    <row r="424" ht="12" x14ac:dyDescent="0.2"/>
    <row r="425" ht="12" x14ac:dyDescent="0.2"/>
    <row r="426" ht="12" x14ac:dyDescent="0.2"/>
    <row r="427" ht="12" x14ac:dyDescent="0.2"/>
    <row r="428" ht="12" x14ac:dyDescent="0.2"/>
    <row r="429" ht="12" x14ac:dyDescent="0.2"/>
    <row r="430" ht="12" x14ac:dyDescent="0.2"/>
    <row r="431" ht="12" x14ac:dyDescent="0.2"/>
    <row r="432" ht="12" x14ac:dyDescent="0.2"/>
    <row r="433" ht="12" x14ac:dyDescent="0.2"/>
    <row r="434" ht="12" x14ac:dyDescent="0.2"/>
    <row r="435" ht="12" x14ac:dyDescent="0.2"/>
    <row r="436" ht="12" x14ac:dyDescent="0.2"/>
    <row r="437" ht="12" x14ac:dyDescent="0.2"/>
    <row r="438" ht="12" x14ac:dyDescent="0.2"/>
    <row r="439" ht="12" x14ac:dyDescent="0.2"/>
    <row r="440" ht="12" x14ac:dyDescent="0.2"/>
    <row r="441" ht="12" x14ac:dyDescent="0.2"/>
    <row r="442" ht="12" x14ac:dyDescent="0.2"/>
    <row r="443" ht="12" x14ac:dyDescent="0.2"/>
    <row r="444" ht="12" x14ac:dyDescent="0.2"/>
    <row r="445" ht="12" x14ac:dyDescent="0.2"/>
    <row r="446" ht="12" x14ac:dyDescent="0.2"/>
    <row r="447" ht="12" x14ac:dyDescent="0.2"/>
    <row r="448" ht="12" x14ac:dyDescent="0.2"/>
    <row r="449" ht="12" x14ac:dyDescent="0.2"/>
    <row r="450" ht="12" x14ac:dyDescent="0.2"/>
    <row r="451" ht="12" x14ac:dyDescent="0.2"/>
    <row r="452" ht="12" x14ac:dyDescent="0.2"/>
    <row r="453" ht="12" x14ac:dyDescent="0.2"/>
    <row r="454" ht="12" x14ac:dyDescent="0.2"/>
    <row r="455" ht="12" x14ac:dyDescent="0.2"/>
    <row r="456" ht="12" x14ac:dyDescent="0.2"/>
    <row r="457" ht="12" x14ac:dyDescent="0.2"/>
    <row r="458" ht="12" x14ac:dyDescent="0.2"/>
    <row r="459" ht="12" x14ac:dyDescent="0.2"/>
    <row r="460" ht="12" x14ac:dyDescent="0.2"/>
    <row r="461" ht="12" x14ac:dyDescent="0.2"/>
    <row r="462" ht="12" x14ac:dyDescent="0.2"/>
    <row r="463" ht="12" x14ac:dyDescent="0.2"/>
    <row r="464" ht="12" x14ac:dyDescent="0.2"/>
    <row r="465" ht="12" x14ac:dyDescent="0.2"/>
    <row r="466" ht="12" x14ac:dyDescent="0.2"/>
    <row r="467" ht="12" x14ac:dyDescent="0.2"/>
    <row r="468" ht="12" x14ac:dyDescent="0.2"/>
    <row r="469" ht="12" x14ac:dyDescent="0.2"/>
    <row r="470" ht="12" x14ac:dyDescent="0.2"/>
    <row r="471" ht="12" x14ac:dyDescent="0.2"/>
    <row r="472" ht="12" x14ac:dyDescent="0.2"/>
    <row r="473" ht="12" x14ac:dyDescent="0.2"/>
    <row r="474" ht="12" x14ac:dyDescent="0.2"/>
    <row r="475" ht="12" x14ac:dyDescent="0.2"/>
    <row r="476" ht="12" x14ac:dyDescent="0.2"/>
    <row r="477" ht="12" x14ac:dyDescent="0.2"/>
    <row r="478" ht="12" x14ac:dyDescent="0.2"/>
    <row r="479" ht="12" x14ac:dyDescent="0.2"/>
    <row r="480" ht="12" x14ac:dyDescent="0.2"/>
    <row r="481" ht="12" x14ac:dyDescent="0.2"/>
    <row r="482" ht="12" x14ac:dyDescent="0.2"/>
    <row r="483" ht="12" x14ac:dyDescent="0.2"/>
    <row r="484" ht="12" x14ac:dyDescent="0.2"/>
    <row r="485" ht="12" x14ac:dyDescent="0.2"/>
    <row r="486" ht="12" x14ac:dyDescent="0.2"/>
    <row r="487" ht="12" x14ac:dyDescent="0.2"/>
    <row r="488" ht="12" x14ac:dyDescent="0.2"/>
    <row r="489" ht="12" x14ac:dyDescent="0.2"/>
    <row r="490" ht="12" x14ac:dyDescent="0.2"/>
    <row r="491" ht="12" x14ac:dyDescent="0.2"/>
    <row r="492" ht="12" x14ac:dyDescent="0.2"/>
    <row r="493" ht="12" x14ac:dyDescent="0.2"/>
    <row r="494" ht="12" x14ac:dyDescent="0.2"/>
    <row r="495" ht="12" x14ac:dyDescent="0.2"/>
    <row r="496" ht="12" x14ac:dyDescent="0.2"/>
    <row r="497" ht="12" x14ac:dyDescent="0.2"/>
    <row r="498" ht="12" x14ac:dyDescent="0.2"/>
    <row r="499" ht="12" x14ac:dyDescent="0.2"/>
    <row r="500" ht="12" x14ac:dyDescent="0.2"/>
    <row r="501" ht="12" x14ac:dyDescent="0.2"/>
    <row r="502" ht="12" x14ac:dyDescent="0.2"/>
    <row r="503" ht="12" x14ac:dyDescent="0.2"/>
    <row r="504" ht="12" x14ac:dyDescent="0.2"/>
    <row r="505" ht="12" x14ac:dyDescent="0.2"/>
    <row r="506" ht="12" x14ac:dyDescent="0.2"/>
    <row r="507" ht="12" x14ac:dyDescent="0.2"/>
    <row r="508" ht="12" x14ac:dyDescent="0.2"/>
    <row r="509" ht="12" x14ac:dyDescent="0.2"/>
    <row r="510" ht="12" x14ac:dyDescent="0.2"/>
    <row r="511" ht="12" x14ac:dyDescent="0.2"/>
    <row r="512" ht="12" x14ac:dyDescent="0.2"/>
    <row r="513" ht="12" x14ac:dyDescent="0.2"/>
    <row r="514" ht="12" x14ac:dyDescent="0.2"/>
    <row r="515" ht="12" x14ac:dyDescent="0.2"/>
    <row r="516" ht="12" x14ac:dyDescent="0.2"/>
    <row r="517" ht="12" x14ac:dyDescent="0.2"/>
    <row r="518" ht="12" x14ac:dyDescent="0.2"/>
    <row r="519" ht="12" x14ac:dyDescent="0.2"/>
    <row r="520" ht="12" x14ac:dyDescent="0.2"/>
    <row r="521" ht="12" x14ac:dyDescent="0.2"/>
    <row r="522" ht="12" x14ac:dyDescent="0.2"/>
    <row r="523" ht="12" x14ac:dyDescent="0.2"/>
    <row r="524" ht="12" x14ac:dyDescent="0.2"/>
    <row r="525" ht="12" x14ac:dyDescent="0.2"/>
    <row r="526" ht="12" x14ac:dyDescent="0.2"/>
    <row r="527" ht="12" x14ac:dyDescent="0.2"/>
    <row r="528" ht="12" x14ac:dyDescent="0.2"/>
    <row r="529" ht="12" x14ac:dyDescent="0.2"/>
    <row r="530" ht="12" x14ac:dyDescent="0.2"/>
    <row r="531" ht="12" x14ac:dyDescent="0.2"/>
    <row r="532" ht="12" x14ac:dyDescent="0.2"/>
    <row r="533" ht="12" x14ac:dyDescent="0.2"/>
    <row r="534" ht="12" x14ac:dyDescent="0.2"/>
    <row r="535" ht="12" x14ac:dyDescent="0.2"/>
    <row r="536" ht="12" x14ac:dyDescent="0.2"/>
    <row r="537" ht="12" x14ac:dyDescent="0.2"/>
    <row r="538" ht="12" x14ac:dyDescent="0.2"/>
    <row r="539" ht="12" x14ac:dyDescent="0.2"/>
    <row r="540" ht="12" x14ac:dyDescent="0.2"/>
    <row r="541" ht="12" x14ac:dyDescent="0.2"/>
    <row r="542" ht="12" x14ac:dyDescent="0.2"/>
    <row r="543" ht="12" x14ac:dyDescent="0.2"/>
    <row r="544" ht="12" x14ac:dyDescent="0.2"/>
    <row r="545" ht="12" x14ac:dyDescent="0.2"/>
    <row r="546" ht="12" x14ac:dyDescent="0.2"/>
    <row r="547" ht="12" x14ac:dyDescent="0.2"/>
    <row r="548" ht="12" x14ac:dyDescent="0.2"/>
    <row r="549" ht="12" x14ac:dyDescent="0.2"/>
    <row r="550" ht="12" x14ac:dyDescent="0.2"/>
    <row r="551" ht="12" x14ac:dyDescent="0.2"/>
    <row r="552" ht="12" x14ac:dyDescent="0.2"/>
    <row r="553" ht="12" x14ac:dyDescent="0.2"/>
    <row r="554" ht="12" x14ac:dyDescent="0.2"/>
    <row r="555" ht="12" x14ac:dyDescent="0.2"/>
    <row r="556" ht="12" x14ac:dyDescent="0.2"/>
    <row r="557" ht="12" x14ac:dyDescent="0.2"/>
    <row r="558" ht="12" x14ac:dyDescent="0.2"/>
    <row r="559" ht="12" x14ac:dyDescent="0.2"/>
    <row r="560" ht="12" x14ac:dyDescent="0.2"/>
    <row r="561" ht="12" x14ac:dyDescent="0.2"/>
    <row r="562" ht="12" x14ac:dyDescent="0.2"/>
    <row r="563" ht="12" x14ac:dyDescent="0.2"/>
    <row r="564" ht="12" x14ac:dyDescent="0.2"/>
    <row r="565" ht="12" x14ac:dyDescent="0.2"/>
    <row r="566" ht="12" x14ac:dyDescent="0.2"/>
    <row r="567" ht="12" x14ac:dyDescent="0.2"/>
    <row r="568" ht="12" x14ac:dyDescent="0.2"/>
    <row r="569" ht="12" x14ac:dyDescent="0.2"/>
    <row r="570" ht="12" x14ac:dyDescent="0.2"/>
    <row r="571" ht="12" x14ac:dyDescent="0.2"/>
    <row r="572" ht="12" x14ac:dyDescent="0.2"/>
    <row r="573" ht="12" x14ac:dyDescent="0.2"/>
    <row r="574" ht="12" x14ac:dyDescent="0.2"/>
    <row r="575" ht="12" x14ac:dyDescent="0.2"/>
    <row r="576" ht="12" x14ac:dyDescent="0.2"/>
    <row r="577" ht="12" x14ac:dyDescent="0.2"/>
    <row r="578" ht="12" x14ac:dyDescent="0.2"/>
    <row r="579" ht="12" x14ac:dyDescent="0.2"/>
    <row r="580" ht="12" x14ac:dyDescent="0.2"/>
    <row r="581" ht="12" x14ac:dyDescent="0.2"/>
    <row r="582" ht="12" x14ac:dyDescent="0.2"/>
    <row r="583" ht="12" x14ac:dyDescent="0.2"/>
    <row r="584" ht="12" x14ac:dyDescent="0.2"/>
    <row r="585" ht="12" x14ac:dyDescent="0.2"/>
    <row r="586" ht="12" x14ac:dyDescent="0.2"/>
    <row r="587" ht="12" x14ac:dyDescent="0.2"/>
    <row r="588" ht="12" x14ac:dyDescent="0.2"/>
    <row r="589" ht="12" x14ac:dyDescent="0.2"/>
    <row r="590" ht="12" x14ac:dyDescent="0.2"/>
    <row r="591" ht="12" x14ac:dyDescent="0.2"/>
    <row r="592" ht="12" x14ac:dyDescent="0.2"/>
    <row r="593" ht="12" x14ac:dyDescent="0.2"/>
    <row r="594" ht="12" x14ac:dyDescent="0.2"/>
    <row r="595" ht="12" x14ac:dyDescent="0.2"/>
    <row r="596" ht="12" x14ac:dyDescent="0.2"/>
    <row r="597" ht="12" x14ac:dyDescent="0.2"/>
    <row r="598" ht="12" x14ac:dyDescent="0.2"/>
    <row r="599" ht="12" x14ac:dyDescent="0.2"/>
    <row r="600" ht="12" x14ac:dyDescent="0.2"/>
    <row r="601" ht="12" x14ac:dyDescent="0.2"/>
    <row r="602" ht="12" x14ac:dyDescent="0.2"/>
    <row r="603" ht="12" x14ac:dyDescent="0.2"/>
    <row r="604" ht="12" x14ac:dyDescent="0.2"/>
    <row r="605" ht="12" x14ac:dyDescent="0.2"/>
    <row r="606" ht="12" x14ac:dyDescent="0.2"/>
    <row r="607" ht="12" x14ac:dyDescent="0.2"/>
    <row r="608" ht="12" x14ac:dyDescent="0.2"/>
    <row r="609" ht="12" x14ac:dyDescent="0.2"/>
    <row r="610" ht="12" x14ac:dyDescent="0.2"/>
    <row r="611" ht="12" x14ac:dyDescent="0.2"/>
    <row r="612" ht="12" x14ac:dyDescent="0.2"/>
    <row r="613" ht="12" x14ac:dyDescent="0.2"/>
    <row r="614" ht="12" x14ac:dyDescent="0.2"/>
    <row r="615" ht="12" x14ac:dyDescent="0.2"/>
    <row r="616" ht="12" x14ac:dyDescent="0.2"/>
    <row r="617" ht="12" x14ac:dyDescent="0.2"/>
    <row r="618" ht="12" x14ac:dyDescent="0.2"/>
    <row r="619" ht="12" x14ac:dyDescent="0.2"/>
    <row r="620" ht="12" x14ac:dyDescent="0.2"/>
    <row r="621" ht="12" x14ac:dyDescent="0.2"/>
    <row r="622" ht="12" x14ac:dyDescent="0.2"/>
    <row r="623" ht="12" x14ac:dyDescent="0.2"/>
    <row r="624" ht="12" x14ac:dyDescent="0.2"/>
    <row r="625" ht="12" x14ac:dyDescent="0.2"/>
    <row r="626" ht="12" x14ac:dyDescent="0.2"/>
    <row r="627" ht="12" x14ac:dyDescent="0.2"/>
    <row r="628" ht="12" x14ac:dyDescent="0.2"/>
    <row r="629" ht="12" x14ac:dyDescent="0.2"/>
    <row r="630" ht="12" x14ac:dyDescent="0.2"/>
    <row r="631" ht="12" x14ac:dyDescent="0.2"/>
    <row r="632" ht="12" x14ac:dyDescent="0.2"/>
    <row r="633" ht="12" x14ac:dyDescent="0.2"/>
    <row r="634" ht="12" x14ac:dyDescent="0.2"/>
    <row r="635" ht="12" x14ac:dyDescent="0.2"/>
    <row r="636" ht="12" x14ac:dyDescent="0.2"/>
    <row r="637" ht="12" x14ac:dyDescent="0.2"/>
    <row r="638" ht="12" x14ac:dyDescent="0.2"/>
    <row r="639" ht="12" x14ac:dyDescent="0.2"/>
    <row r="640" ht="12" x14ac:dyDescent="0.2"/>
    <row r="641" ht="12" x14ac:dyDescent="0.2"/>
    <row r="642" ht="12" x14ac:dyDescent="0.2"/>
    <row r="643" ht="12" x14ac:dyDescent="0.2"/>
    <row r="644" ht="12" x14ac:dyDescent="0.2"/>
    <row r="645" ht="12" x14ac:dyDescent="0.2"/>
    <row r="646" ht="12" x14ac:dyDescent="0.2"/>
    <row r="647" ht="12" x14ac:dyDescent="0.2"/>
    <row r="648" ht="12" x14ac:dyDescent="0.2"/>
    <row r="649" ht="12" x14ac:dyDescent="0.2"/>
    <row r="650" ht="12" x14ac:dyDescent="0.2"/>
    <row r="651" ht="12" x14ac:dyDescent="0.2"/>
    <row r="652" ht="12" x14ac:dyDescent="0.2"/>
    <row r="653" ht="12" x14ac:dyDescent="0.2"/>
    <row r="654" ht="12" x14ac:dyDescent="0.2"/>
    <row r="655" ht="12" x14ac:dyDescent="0.2"/>
    <row r="656" ht="12" x14ac:dyDescent="0.2"/>
    <row r="657" ht="12" x14ac:dyDescent="0.2"/>
    <row r="658" ht="12" x14ac:dyDescent="0.2"/>
    <row r="659" ht="12" x14ac:dyDescent="0.2"/>
    <row r="660" ht="12" x14ac:dyDescent="0.2"/>
    <row r="661" ht="12" x14ac:dyDescent="0.2"/>
    <row r="662" ht="12" x14ac:dyDescent="0.2"/>
    <row r="663" ht="12" x14ac:dyDescent="0.2"/>
    <row r="664" ht="12" x14ac:dyDescent="0.2"/>
    <row r="665" ht="12" x14ac:dyDescent="0.2"/>
    <row r="666" ht="12" x14ac:dyDescent="0.2"/>
    <row r="667" ht="12" x14ac:dyDescent="0.2"/>
    <row r="668" ht="12" x14ac:dyDescent="0.2"/>
    <row r="669" ht="12" x14ac:dyDescent="0.2"/>
    <row r="670" ht="12" x14ac:dyDescent="0.2"/>
    <row r="671" ht="12" x14ac:dyDescent="0.2"/>
    <row r="672" ht="12" x14ac:dyDescent="0.2"/>
    <row r="673" ht="12" x14ac:dyDescent="0.2"/>
    <row r="674" ht="12" x14ac:dyDescent="0.2"/>
    <row r="675" ht="12" x14ac:dyDescent="0.2"/>
    <row r="676" ht="12" x14ac:dyDescent="0.2"/>
    <row r="677" ht="12" x14ac:dyDescent="0.2"/>
    <row r="678" ht="12" x14ac:dyDescent="0.2"/>
    <row r="679" ht="12" x14ac:dyDescent="0.2"/>
    <row r="680" ht="12" x14ac:dyDescent="0.2"/>
    <row r="681" ht="12" x14ac:dyDescent="0.2"/>
    <row r="682" ht="12" x14ac:dyDescent="0.2"/>
    <row r="683" ht="12" x14ac:dyDescent="0.2"/>
    <row r="684" ht="12" x14ac:dyDescent="0.2"/>
    <row r="685" ht="12" x14ac:dyDescent="0.2"/>
    <row r="686" ht="12" x14ac:dyDescent="0.2"/>
    <row r="687" ht="12" x14ac:dyDescent="0.2"/>
    <row r="688" ht="12" x14ac:dyDescent="0.2"/>
    <row r="689" ht="12" x14ac:dyDescent="0.2"/>
    <row r="690" ht="12" x14ac:dyDescent="0.2"/>
    <row r="691" ht="12" x14ac:dyDescent="0.2"/>
    <row r="692" ht="12" x14ac:dyDescent="0.2"/>
    <row r="693" ht="12" x14ac:dyDescent="0.2"/>
    <row r="694" ht="12" x14ac:dyDescent="0.2"/>
    <row r="695" ht="12" x14ac:dyDescent="0.2"/>
    <row r="696" ht="12" x14ac:dyDescent="0.2"/>
    <row r="697" ht="12" x14ac:dyDescent="0.2"/>
    <row r="698" ht="12" x14ac:dyDescent="0.2"/>
    <row r="699" ht="12" x14ac:dyDescent="0.2"/>
    <row r="700" ht="12" x14ac:dyDescent="0.2"/>
    <row r="701" ht="12" x14ac:dyDescent="0.2"/>
    <row r="702" ht="12" x14ac:dyDescent="0.2"/>
    <row r="703" ht="12" x14ac:dyDescent="0.2"/>
    <row r="704" ht="12" x14ac:dyDescent="0.2"/>
    <row r="705" ht="12" x14ac:dyDescent="0.2"/>
    <row r="706" ht="12" x14ac:dyDescent="0.2"/>
    <row r="707" ht="12" x14ac:dyDescent="0.2"/>
    <row r="708" ht="12" x14ac:dyDescent="0.2"/>
    <row r="709" ht="12" x14ac:dyDescent="0.2"/>
    <row r="710" ht="12" x14ac:dyDescent="0.2"/>
    <row r="711" ht="12" x14ac:dyDescent="0.2"/>
    <row r="712" ht="12" x14ac:dyDescent="0.2"/>
    <row r="713" ht="12" x14ac:dyDescent="0.2"/>
    <row r="714" ht="12" x14ac:dyDescent="0.2"/>
    <row r="715" ht="12" x14ac:dyDescent="0.2"/>
    <row r="716" ht="12" x14ac:dyDescent="0.2"/>
    <row r="717" ht="12" x14ac:dyDescent="0.2"/>
    <row r="718" ht="12" x14ac:dyDescent="0.2"/>
    <row r="719" ht="12" x14ac:dyDescent="0.2"/>
    <row r="720" ht="12" x14ac:dyDescent="0.2"/>
    <row r="721" ht="12" x14ac:dyDescent="0.2"/>
    <row r="722" ht="12" x14ac:dyDescent="0.2"/>
    <row r="723" ht="12" x14ac:dyDescent="0.2"/>
    <row r="724" ht="12" x14ac:dyDescent="0.2"/>
    <row r="725" ht="12" x14ac:dyDescent="0.2"/>
    <row r="726" ht="12" x14ac:dyDescent="0.2"/>
    <row r="727" ht="12" x14ac:dyDescent="0.2"/>
    <row r="728" ht="12" x14ac:dyDescent="0.2"/>
    <row r="729" ht="12" x14ac:dyDescent="0.2"/>
    <row r="730" ht="12" x14ac:dyDescent="0.2"/>
    <row r="731" ht="12" x14ac:dyDescent="0.2"/>
    <row r="732" ht="12" x14ac:dyDescent="0.2"/>
    <row r="733" ht="12" x14ac:dyDescent="0.2"/>
    <row r="734" ht="12" x14ac:dyDescent="0.2"/>
    <row r="735" ht="12" x14ac:dyDescent="0.2"/>
    <row r="736" ht="12" x14ac:dyDescent="0.2"/>
    <row r="737" ht="12" x14ac:dyDescent="0.2"/>
    <row r="738" ht="12" x14ac:dyDescent="0.2"/>
    <row r="739" ht="12" x14ac:dyDescent="0.2"/>
    <row r="740" ht="12" x14ac:dyDescent="0.2"/>
    <row r="741" ht="12" x14ac:dyDescent="0.2"/>
    <row r="742" ht="12" x14ac:dyDescent="0.2"/>
    <row r="743" ht="12" x14ac:dyDescent="0.2"/>
    <row r="744" ht="12" x14ac:dyDescent="0.2"/>
    <row r="745" ht="12" x14ac:dyDescent="0.2"/>
    <row r="746" ht="12" x14ac:dyDescent="0.2"/>
    <row r="747" ht="12" x14ac:dyDescent="0.2"/>
    <row r="748" ht="12" x14ac:dyDescent="0.2"/>
    <row r="749" ht="12" x14ac:dyDescent="0.2"/>
    <row r="750" ht="12" x14ac:dyDescent="0.2"/>
    <row r="751" ht="12" x14ac:dyDescent="0.2"/>
    <row r="752" ht="12" x14ac:dyDescent="0.2"/>
    <row r="753" ht="12" x14ac:dyDescent="0.2"/>
    <row r="754" ht="12" x14ac:dyDescent="0.2"/>
    <row r="755" ht="12" x14ac:dyDescent="0.2"/>
    <row r="756" ht="12" x14ac:dyDescent="0.2"/>
    <row r="757" ht="12" x14ac:dyDescent="0.2"/>
    <row r="758" ht="12" x14ac:dyDescent="0.2"/>
    <row r="759" ht="12" x14ac:dyDescent="0.2"/>
    <row r="760" ht="12" x14ac:dyDescent="0.2"/>
    <row r="761" ht="12" x14ac:dyDescent="0.2"/>
    <row r="762" ht="12" x14ac:dyDescent="0.2"/>
    <row r="763" ht="12" x14ac:dyDescent="0.2"/>
    <row r="764" ht="12" x14ac:dyDescent="0.2"/>
    <row r="765" ht="12" x14ac:dyDescent="0.2"/>
    <row r="766" ht="12" x14ac:dyDescent="0.2"/>
    <row r="767" ht="12" x14ac:dyDescent="0.2"/>
    <row r="768" ht="12" x14ac:dyDescent="0.2"/>
    <row r="769" ht="12" x14ac:dyDescent="0.2"/>
    <row r="770" ht="12" x14ac:dyDescent="0.2"/>
    <row r="771" ht="12" x14ac:dyDescent="0.2"/>
    <row r="772" ht="12" x14ac:dyDescent="0.2"/>
    <row r="773" ht="12" x14ac:dyDescent="0.2"/>
    <row r="774" ht="12" x14ac:dyDescent="0.2"/>
    <row r="775" ht="12" x14ac:dyDescent="0.2"/>
    <row r="776" ht="12" x14ac:dyDescent="0.2"/>
    <row r="777" ht="12" x14ac:dyDescent="0.2"/>
    <row r="778" ht="12" x14ac:dyDescent="0.2"/>
    <row r="779" ht="12" x14ac:dyDescent="0.2"/>
    <row r="780" ht="12" x14ac:dyDescent="0.2"/>
    <row r="781" ht="12" x14ac:dyDescent="0.2"/>
    <row r="782" ht="12" x14ac:dyDescent="0.2"/>
    <row r="783" ht="12" x14ac:dyDescent="0.2"/>
    <row r="784" ht="12" x14ac:dyDescent="0.2"/>
    <row r="785" ht="12" x14ac:dyDescent="0.2"/>
    <row r="786" ht="12" x14ac:dyDescent="0.2"/>
    <row r="787" ht="12" x14ac:dyDescent="0.2"/>
    <row r="788" ht="12" x14ac:dyDescent="0.2"/>
    <row r="789" ht="12" x14ac:dyDescent="0.2"/>
    <row r="790" ht="12" x14ac:dyDescent="0.2"/>
    <row r="791" ht="12" x14ac:dyDescent="0.2"/>
    <row r="792" ht="12" x14ac:dyDescent="0.2"/>
    <row r="793" ht="12" x14ac:dyDescent="0.2"/>
    <row r="794" ht="12" x14ac:dyDescent="0.2"/>
    <row r="795" ht="12" x14ac:dyDescent="0.2"/>
    <row r="796" ht="12" x14ac:dyDescent="0.2"/>
    <row r="797" ht="12" x14ac:dyDescent="0.2"/>
    <row r="798" ht="12" x14ac:dyDescent="0.2"/>
    <row r="799" ht="12" x14ac:dyDescent="0.2"/>
    <row r="800" ht="12" x14ac:dyDescent="0.2"/>
    <row r="801" ht="12" x14ac:dyDescent="0.2"/>
    <row r="802" ht="12" x14ac:dyDescent="0.2"/>
    <row r="803" ht="12" x14ac:dyDescent="0.2"/>
    <row r="804" ht="12" x14ac:dyDescent="0.2"/>
    <row r="805" ht="12" x14ac:dyDescent="0.2"/>
    <row r="806" ht="12" x14ac:dyDescent="0.2"/>
    <row r="807" ht="12" x14ac:dyDescent="0.2"/>
    <row r="808" ht="12" x14ac:dyDescent="0.2"/>
    <row r="809" ht="12" x14ac:dyDescent="0.2"/>
    <row r="810" ht="12" x14ac:dyDescent="0.2"/>
    <row r="811" ht="12" x14ac:dyDescent="0.2"/>
    <row r="812" ht="12" x14ac:dyDescent="0.2"/>
    <row r="813" ht="12" x14ac:dyDescent="0.2"/>
    <row r="814" ht="12" x14ac:dyDescent="0.2"/>
    <row r="815" ht="12" x14ac:dyDescent="0.2"/>
    <row r="816" ht="12" x14ac:dyDescent="0.2"/>
    <row r="817" ht="12" x14ac:dyDescent="0.2"/>
    <row r="818" ht="12" x14ac:dyDescent="0.2"/>
    <row r="819" ht="12" x14ac:dyDescent="0.2"/>
    <row r="820" ht="12" x14ac:dyDescent="0.2"/>
    <row r="821" ht="12" x14ac:dyDescent="0.2"/>
    <row r="822" ht="12" x14ac:dyDescent="0.2"/>
    <row r="823" ht="12" x14ac:dyDescent="0.2"/>
    <row r="824" ht="12" x14ac:dyDescent="0.2"/>
    <row r="825" ht="12" x14ac:dyDescent="0.2"/>
    <row r="826" ht="12" x14ac:dyDescent="0.2"/>
    <row r="827" ht="12" x14ac:dyDescent="0.2"/>
    <row r="828" ht="12" x14ac:dyDescent="0.2"/>
    <row r="829" ht="12" x14ac:dyDescent="0.2"/>
    <row r="830" ht="12" x14ac:dyDescent="0.2"/>
    <row r="831" ht="12" x14ac:dyDescent="0.2"/>
    <row r="832" ht="12" x14ac:dyDescent="0.2"/>
    <row r="833" ht="12" x14ac:dyDescent="0.2"/>
    <row r="834" ht="12" x14ac:dyDescent="0.2"/>
    <row r="835" ht="12" x14ac:dyDescent="0.2"/>
    <row r="836" ht="12" x14ac:dyDescent="0.2"/>
    <row r="837" ht="12" x14ac:dyDescent="0.2"/>
    <row r="838" ht="12" x14ac:dyDescent="0.2"/>
    <row r="839" ht="12" x14ac:dyDescent="0.2"/>
    <row r="840" ht="12" x14ac:dyDescent="0.2"/>
    <row r="841" ht="12" x14ac:dyDescent="0.2"/>
    <row r="842" ht="12" x14ac:dyDescent="0.2"/>
    <row r="843" ht="12" x14ac:dyDescent="0.2"/>
    <row r="844" ht="12" x14ac:dyDescent="0.2"/>
    <row r="845" ht="12" x14ac:dyDescent="0.2"/>
    <row r="846" ht="12" x14ac:dyDescent="0.2"/>
    <row r="847" ht="12" x14ac:dyDescent="0.2"/>
    <row r="848" ht="12" x14ac:dyDescent="0.2"/>
    <row r="849" ht="12" x14ac:dyDescent="0.2"/>
    <row r="850" ht="12" x14ac:dyDescent="0.2"/>
    <row r="851" ht="12" x14ac:dyDescent="0.2"/>
    <row r="852" ht="12" x14ac:dyDescent="0.2"/>
    <row r="853" ht="12" x14ac:dyDescent="0.2"/>
    <row r="854" ht="12" x14ac:dyDescent="0.2"/>
    <row r="855" ht="12" x14ac:dyDescent="0.2"/>
    <row r="856" ht="12" x14ac:dyDescent="0.2"/>
    <row r="857" ht="12" x14ac:dyDescent="0.2"/>
    <row r="858" ht="12" x14ac:dyDescent="0.2"/>
    <row r="859" ht="12" x14ac:dyDescent="0.2"/>
    <row r="860" ht="12" x14ac:dyDescent="0.2"/>
    <row r="861" ht="12" x14ac:dyDescent="0.2"/>
    <row r="862" ht="12" x14ac:dyDescent="0.2"/>
    <row r="863" ht="12" x14ac:dyDescent="0.2"/>
    <row r="864" ht="12" x14ac:dyDescent="0.2"/>
    <row r="865" ht="12" x14ac:dyDescent="0.2"/>
    <row r="866" ht="12" x14ac:dyDescent="0.2"/>
    <row r="867" ht="12" x14ac:dyDescent="0.2"/>
    <row r="868" ht="12" x14ac:dyDescent="0.2"/>
    <row r="869" ht="12" x14ac:dyDescent="0.2"/>
    <row r="870" ht="12" x14ac:dyDescent="0.2"/>
    <row r="871" ht="12" x14ac:dyDescent="0.2"/>
    <row r="872" ht="12" x14ac:dyDescent="0.2"/>
    <row r="873" ht="12" x14ac:dyDescent="0.2"/>
    <row r="874" ht="12" x14ac:dyDescent="0.2"/>
    <row r="875" ht="12" x14ac:dyDescent="0.2"/>
    <row r="876" ht="12" x14ac:dyDescent="0.2"/>
    <row r="877" ht="12" x14ac:dyDescent="0.2"/>
    <row r="878" ht="12" x14ac:dyDescent="0.2"/>
    <row r="879" ht="12" x14ac:dyDescent="0.2"/>
    <row r="880" ht="12" x14ac:dyDescent="0.2"/>
    <row r="881" ht="12" x14ac:dyDescent="0.2"/>
    <row r="882" ht="12" x14ac:dyDescent="0.2"/>
    <row r="883" ht="12" x14ac:dyDescent="0.2"/>
    <row r="884" ht="12" x14ac:dyDescent="0.2"/>
    <row r="885" ht="12" x14ac:dyDescent="0.2"/>
    <row r="886" ht="12" x14ac:dyDescent="0.2"/>
    <row r="887" ht="12" x14ac:dyDescent="0.2"/>
    <row r="888" ht="12" x14ac:dyDescent="0.2"/>
    <row r="889" ht="12" x14ac:dyDescent="0.2"/>
    <row r="890" ht="12" x14ac:dyDescent="0.2"/>
    <row r="891" ht="12" x14ac:dyDescent="0.2"/>
    <row r="892" ht="12" x14ac:dyDescent="0.2"/>
    <row r="893" ht="12" x14ac:dyDescent="0.2"/>
    <row r="894" ht="12" x14ac:dyDescent="0.2"/>
    <row r="895" ht="12" x14ac:dyDescent="0.2"/>
    <row r="896" ht="12" x14ac:dyDescent="0.2"/>
    <row r="897" ht="12" x14ac:dyDescent="0.2"/>
    <row r="898" ht="12" x14ac:dyDescent="0.2"/>
    <row r="899" ht="12" x14ac:dyDescent="0.2"/>
    <row r="900" ht="12" x14ac:dyDescent="0.2"/>
    <row r="901" ht="12" x14ac:dyDescent="0.2"/>
    <row r="902" ht="12" x14ac:dyDescent="0.2"/>
    <row r="903" ht="12" x14ac:dyDescent="0.2"/>
    <row r="904" ht="12" x14ac:dyDescent="0.2"/>
    <row r="905" ht="12" x14ac:dyDescent="0.2"/>
    <row r="906" ht="12" x14ac:dyDescent="0.2"/>
    <row r="907" ht="12" x14ac:dyDescent="0.2"/>
    <row r="908" ht="12" x14ac:dyDescent="0.2"/>
    <row r="909" ht="12" x14ac:dyDescent="0.2"/>
    <row r="910" ht="12" x14ac:dyDescent="0.2"/>
    <row r="911" ht="12" x14ac:dyDescent="0.2"/>
    <row r="912" ht="12" x14ac:dyDescent="0.2"/>
    <row r="913" ht="12" x14ac:dyDescent="0.2"/>
    <row r="914" ht="12" x14ac:dyDescent="0.2"/>
    <row r="915" ht="12" x14ac:dyDescent="0.2"/>
    <row r="916" ht="12" x14ac:dyDescent="0.2"/>
    <row r="917" ht="12" x14ac:dyDescent="0.2"/>
    <row r="918" ht="12" x14ac:dyDescent="0.2"/>
    <row r="919" ht="12" x14ac:dyDescent="0.2"/>
    <row r="920" ht="12" x14ac:dyDescent="0.2"/>
    <row r="921" ht="12" x14ac:dyDescent="0.2"/>
    <row r="922" ht="12" x14ac:dyDescent="0.2"/>
    <row r="923" ht="12" x14ac:dyDescent="0.2"/>
    <row r="924" ht="12" x14ac:dyDescent="0.2"/>
    <row r="925" ht="12" x14ac:dyDescent="0.2"/>
    <row r="926" ht="12" x14ac:dyDescent="0.2"/>
    <row r="927" ht="12" x14ac:dyDescent="0.2"/>
    <row r="928" ht="12" x14ac:dyDescent="0.2"/>
    <row r="929" ht="12" x14ac:dyDescent="0.2"/>
    <row r="930" ht="12" x14ac:dyDescent="0.2"/>
    <row r="931" ht="12" x14ac:dyDescent="0.2"/>
    <row r="932" ht="12" x14ac:dyDescent="0.2"/>
    <row r="933" ht="12" x14ac:dyDescent="0.2"/>
    <row r="934" ht="12" x14ac:dyDescent="0.2"/>
    <row r="935" ht="12" x14ac:dyDescent="0.2"/>
    <row r="936" ht="12" x14ac:dyDescent="0.2"/>
    <row r="937" ht="12" x14ac:dyDescent="0.2"/>
    <row r="938" ht="12" x14ac:dyDescent="0.2"/>
    <row r="939" ht="12" x14ac:dyDescent="0.2"/>
    <row r="940" ht="12" x14ac:dyDescent="0.2"/>
    <row r="941" ht="12" x14ac:dyDescent="0.2"/>
    <row r="942" ht="12" x14ac:dyDescent="0.2"/>
    <row r="943" ht="12" x14ac:dyDescent="0.2"/>
    <row r="944" ht="12" x14ac:dyDescent="0.2"/>
    <row r="945" ht="12" x14ac:dyDescent="0.2"/>
    <row r="946" ht="12" x14ac:dyDescent="0.2"/>
    <row r="947" ht="12" x14ac:dyDescent="0.2"/>
    <row r="948" ht="12" x14ac:dyDescent="0.2"/>
    <row r="949" ht="12" x14ac:dyDescent="0.2"/>
    <row r="950" ht="12" x14ac:dyDescent="0.2"/>
    <row r="951" ht="12" x14ac:dyDescent="0.2"/>
    <row r="952" ht="12" x14ac:dyDescent="0.2"/>
    <row r="953" ht="12" x14ac:dyDescent="0.2"/>
    <row r="954" ht="12" x14ac:dyDescent="0.2"/>
    <row r="955" ht="12" x14ac:dyDescent="0.2"/>
    <row r="956" ht="12" x14ac:dyDescent="0.2"/>
    <row r="957" ht="12" x14ac:dyDescent="0.2"/>
    <row r="958" ht="12" x14ac:dyDescent="0.2"/>
    <row r="959" ht="12" x14ac:dyDescent="0.2"/>
    <row r="960" ht="12" x14ac:dyDescent="0.2"/>
    <row r="961" ht="12" x14ac:dyDescent="0.2"/>
    <row r="962" ht="12" x14ac:dyDescent="0.2"/>
    <row r="963" ht="12" x14ac:dyDescent="0.2"/>
    <row r="964" ht="12" x14ac:dyDescent="0.2"/>
    <row r="965" ht="12" x14ac:dyDescent="0.2"/>
    <row r="966" ht="12" x14ac:dyDescent="0.2"/>
    <row r="967" ht="12" x14ac:dyDescent="0.2"/>
    <row r="968" ht="12" x14ac:dyDescent="0.2"/>
    <row r="969" ht="12" x14ac:dyDescent="0.2"/>
    <row r="970" ht="12" x14ac:dyDescent="0.2"/>
    <row r="971" ht="12" x14ac:dyDescent="0.2"/>
    <row r="972" ht="12" x14ac:dyDescent="0.2"/>
    <row r="973" ht="12" x14ac:dyDescent="0.2"/>
    <row r="974" ht="12" x14ac:dyDescent="0.2"/>
    <row r="975" ht="12" x14ac:dyDescent="0.2"/>
    <row r="976" ht="12" x14ac:dyDescent="0.2"/>
    <row r="977" ht="12" x14ac:dyDescent="0.2"/>
    <row r="978" ht="12" x14ac:dyDescent="0.2"/>
    <row r="979" ht="12" x14ac:dyDescent="0.2"/>
    <row r="980" ht="12" x14ac:dyDescent="0.2"/>
    <row r="981" ht="12" x14ac:dyDescent="0.2"/>
    <row r="982" ht="12" x14ac:dyDescent="0.2"/>
    <row r="983" ht="12" x14ac:dyDescent="0.2"/>
    <row r="984" ht="12" x14ac:dyDescent="0.2"/>
    <row r="985" ht="12" x14ac:dyDescent="0.2"/>
    <row r="986" ht="12" x14ac:dyDescent="0.2"/>
    <row r="987" ht="12" x14ac:dyDescent="0.2"/>
    <row r="988" ht="12" x14ac:dyDescent="0.2"/>
    <row r="989" ht="12" x14ac:dyDescent="0.2"/>
    <row r="990" ht="12" x14ac:dyDescent="0.2"/>
    <row r="991" ht="12" x14ac:dyDescent="0.2"/>
    <row r="992" ht="12" x14ac:dyDescent="0.2"/>
    <row r="993" ht="12" x14ac:dyDescent="0.2"/>
    <row r="994" ht="12" x14ac:dyDescent="0.2"/>
    <row r="995" ht="12" x14ac:dyDescent="0.2"/>
    <row r="996" ht="12" x14ac:dyDescent="0.2"/>
    <row r="997" ht="12" x14ac:dyDescent="0.2"/>
    <row r="998" ht="12" x14ac:dyDescent="0.2"/>
    <row r="999" ht="12" x14ac:dyDescent="0.2"/>
    <row r="1000" ht="12" x14ac:dyDescent="0.2"/>
  </sheetData>
  <mergeCells count="2">
    <mergeCell ref="B2:G3"/>
    <mergeCell ref="B62:E63"/>
  </mergeCells>
  <printOptions horizontalCentered="1"/>
  <pageMargins left="0.15748031496062992" right="0.23622047244094491" top="0.55118110236220474" bottom="0.55118110236220474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topLeftCell="A16" workbookViewId="0">
      <selection activeCell="E26" sqref="E26"/>
    </sheetView>
  </sheetViews>
  <sheetFormatPr defaultRowHeight="15" customHeight="1" x14ac:dyDescent="0.2"/>
  <cols>
    <col min="3" max="3" width="36.125" customWidth="1"/>
  </cols>
  <sheetData>
    <row r="1" spans="2:7" ht="15" customHeight="1" x14ac:dyDescent="0.2">
      <c r="E1">
        <v>2019</v>
      </c>
      <c r="F1">
        <v>2020</v>
      </c>
    </row>
    <row r="2" spans="2:7" ht="15" customHeight="1" x14ac:dyDescent="0.2">
      <c r="B2" s="5" t="s">
        <v>18</v>
      </c>
      <c r="C2" s="5" t="s">
        <v>19</v>
      </c>
      <c r="D2" s="6"/>
      <c r="E2" s="6"/>
      <c r="F2" s="6"/>
      <c r="G2" s="6"/>
    </row>
    <row r="3" spans="2:7" ht="14.25" x14ac:dyDescent="0.2">
      <c r="B3" s="4">
        <v>8</v>
      </c>
      <c r="C3" s="7" t="s">
        <v>20</v>
      </c>
      <c r="D3" s="4" t="s">
        <v>21</v>
      </c>
      <c r="E3" s="6">
        <v>9544843.7699999996</v>
      </c>
      <c r="F3" s="6">
        <v>4341016.74</v>
      </c>
      <c r="G3" s="48"/>
    </row>
    <row r="4" spans="2:7" ht="14.25" x14ac:dyDescent="0.2">
      <c r="B4" s="8" t="s">
        <v>22</v>
      </c>
      <c r="C4" s="7" t="s">
        <v>23</v>
      </c>
      <c r="D4" s="4" t="s">
        <v>21</v>
      </c>
      <c r="E4" s="6">
        <v>5204532.42</v>
      </c>
      <c r="F4" s="6">
        <v>1943136.4</v>
      </c>
      <c r="G4" s="48"/>
    </row>
    <row r="5" spans="2:7" ht="14.25" x14ac:dyDescent="0.2">
      <c r="B5" s="8" t="s">
        <v>24</v>
      </c>
      <c r="C5" s="7" t="s">
        <v>25</v>
      </c>
      <c r="D5" s="4" t="s">
        <v>21</v>
      </c>
      <c r="E5" s="6">
        <v>1557643.9</v>
      </c>
      <c r="F5" s="6">
        <v>1052123.79</v>
      </c>
      <c r="G5" s="48"/>
    </row>
    <row r="6" spans="2:7" ht="24" x14ac:dyDescent="0.2">
      <c r="B6" s="8" t="s">
        <v>26</v>
      </c>
      <c r="C6" s="7" t="s">
        <v>27</v>
      </c>
      <c r="D6" s="4" t="s">
        <v>21</v>
      </c>
      <c r="E6" s="6">
        <v>2782667.45</v>
      </c>
      <c r="F6" s="6">
        <v>1345756.55</v>
      </c>
      <c r="G6" s="48"/>
    </row>
    <row r="7" spans="2:7" ht="24" x14ac:dyDescent="0.2">
      <c r="B7" s="4">
        <v>9</v>
      </c>
      <c r="C7" s="7" t="s">
        <v>28</v>
      </c>
      <c r="D7" s="4" t="s">
        <v>29</v>
      </c>
      <c r="E7" s="46"/>
      <c r="F7" s="46"/>
      <c r="G7" s="6"/>
    </row>
    <row r="8" spans="2:7" ht="24" x14ac:dyDescent="0.2">
      <c r="B8" s="4">
        <v>10</v>
      </c>
      <c r="C8" s="7" t="s">
        <v>30</v>
      </c>
      <c r="D8" s="4" t="s">
        <v>29</v>
      </c>
      <c r="E8" s="46"/>
      <c r="F8" s="46"/>
      <c r="G8" s="6"/>
    </row>
    <row r="9" spans="2:7" ht="14.25" x14ac:dyDescent="0.2">
      <c r="B9" s="8"/>
      <c r="C9" s="7" t="s">
        <v>31</v>
      </c>
      <c r="D9" s="6"/>
      <c r="E9" s="46"/>
      <c r="F9" s="46"/>
      <c r="G9" s="6"/>
    </row>
    <row r="10" spans="2:7" ht="14.25" x14ac:dyDescent="0.2">
      <c r="B10" s="8" t="s">
        <v>32</v>
      </c>
      <c r="C10" s="7" t="s">
        <v>33</v>
      </c>
      <c r="D10" s="4" t="s">
        <v>29</v>
      </c>
      <c r="E10" s="46"/>
      <c r="F10" s="46"/>
      <c r="G10" s="6"/>
    </row>
    <row r="11" spans="2:7" ht="15" customHeight="1" x14ac:dyDescent="0.2">
      <c r="B11" s="8" t="s">
        <v>34</v>
      </c>
      <c r="C11" s="7" t="s">
        <v>35</v>
      </c>
      <c r="D11" s="4" t="s">
        <v>29</v>
      </c>
      <c r="E11" s="46"/>
      <c r="F11" s="46"/>
      <c r="G11" s="6"/>
    </row>
    <row r="12" spans="2:7" ht="14.25" x14ac:dyDescent="0.2">
      <c r="B12" s="8" t="s">
        <v>36</v>
      </c>
      <c r="C12" s="7" t="s">
        <v>37</v>
      </c>
      <c r="D12" s="4" t="s">
        <v>29</v>
      </c>
      <c r="E12" s="46"/>
      <c r="F12" s="46"/>
      <c r="G12" s="6"/>
    </row>
    <row r="13" spans="2:7" ht="24" x14ac:dyDescent="0.2">
      <c r="B13" s="4">
        <v>11</v>
      </c>
      <c r="C13" s="7" t="s">
        <v>38</v>
      </c>
      <c r="D13" s="4" t="s">
        <v>39</v>
      </c>
      <c r="E13" s="6">
        <v>0</v>
      </c>
      <c r="F13" s="6">
        <v>0</v>
      </c>
      <c r="G13" s="6"/>
    </row>
    <row r="14" spans="2:7" ht="36" x14ac:dyDescent="0.2">
      <c r="B14" s="4">
        <v>12</v>
      </c>
      <c r="C14" s="7" t="s">
        <v>40</v>
      </c>
      <c r="D14" s="4" t="s">
        <v>29</v>
      </c>
      <c r="E14" s="6"/>
      <c r="F14" s="6"/>
      <c r="G14" s="6"/>
    </row>
    <row r="15" spans="2:7" ht="14.25" x14ac:dyDescent="0.2">
      <c r="B15" s="9" t="s">
        <v>41</v>
      </c>
      <c r="C15" s="7" t="s">
        <v>42</v>
      </c>
      <c r="D15" s="4" t="s">
        <v>43</v>
      </c>
      <c r="E15" s="6">
        <v>0</v>
      </c>
      <c r="F15" s="6">
        <v>0</v>
      </c>
      <c r="G15" s="6"/>
    </row>
    <row r="16" spans="2:7" ht="36" x14ac:dyDescent="0.2">
      <c r="B16" s="9" t="s">
        <v>44</v>
      </c>
      <c r="C16" s="7" t="s">
        <v>45</v>
      </c>
      <c r="D16" s="4" t="s">
        <v>43</v>
      </c>
      <c r="E16" s="6">
        <v>3659200</v>
      </c>
      <c r="F16" s="6">
        <v>0</v>
      </c>
      <c r="G16" s="6"/>
    </row>
    <row r="17" spans="2:7" ht="14.25" x14ac:dyDescent="0.2">
      <c r="B17" s="9" t="s">
        <v>46</v>
      </c>
      <c r="C17" s="7" t="s">
        <v>47</v>
      </c>
      <c r="D17" s="4" t="s">
        <v>43</v>
      </c>
      <c r="E17" s="46"/>
      <c r="F17" s="46"/>
      <c r="G17" s="6"/>
    </row>
    <row r="18" spans="2:7" ht="36" x14ac:dyDescent="0.2">
      <c r="B18" s="4">
        <v>13</v>
      </c>
      <c r="C18" s="7" t="s">
        <v>48</v>
      </c>
      <c r="D18" s="4" t="s">
        <v>21</v>
      </c>
      <c r="E18" s="46"/>
      <c r="F18" s="46"/>
      <c r="G18" s="6"/>
    </row>
    <row r="19" spans="2:7" ht="15" customHeight="1" x14ac:dyDescent="0.2">
      <c r="B19" s="9" t="s">
        <v>49</v>
      </c>
      <c r="C19" s="7" t="s">
        <v>50</v>
      </c>
      <c r="D19" s="3" t="s">
        <v>13</v>
      </c>
      <c r="E19" s="46"/>
      <c r="F19" s="46"/>
      <c r="G19" s="6"/>
    </row>
    <row r="20" spans="2:7" ht="14.25" x14ac:dyDescent="0.2">
      <c r="B20" s="9" t="s">
        <v>51</v>
      </c>
      <c r="C20" s="7" t="s">
        <v>52</v>
      </c>
      <c r="D20" s="3" t="s">
        <v>13</v>
      </c>
      <c r="E20" s="46"/>
      <c r="F20" s="46"/>
      <c r="G20" s="6"/>
    </row>
    <row r="21" spans="2:7" ht="14.25" x14ac:dyDescent="0.2">
      <c r="B21" s="9" t="s">
        <v>53</v>
      </c>
      <c r="C21" s="7" t="s">
        <v>54</v>
      </c>
      <c r="D21" s="4" t="s">
        <v>13</v>
      </c>
      <c r="E21" s="46"/>
      <c r="F21" s="46"/>
      <c r="G21" s="6"/>
    </row>
    <row r="22" spans="2:7" ht="14.25" x14ac:dyDescent="0.2">
      <c r="B22" s="5" t="s">
        <v>55</v>
      </c>
      <c r="C22" s="5" t="s">
        <v>56</v>
      </c>
      <c r="D22" s="6"/>
      <c r="E22" s="6"/>
      <c r="F22" s="6"/>
      <c r="G22" s="6"/>
    </row>
    <row r="23" spans="2:7" ht="24" x14ac:dyDescent="0.2">
      <c r="B23" s="4">
        <v>14</v>
      </c>
      <c r="C23" s="7" t="s">
        <v>57</v>
      </c>
      <c r="D23" s="4" t="s">
        <v>21</v>
      </c>
      <c r="E23" s="6">
        <v>33905892.960000001</v>
      </c>
      <c r="F23" s="6">
        <v>41901388.18</v>
      </c>
      <c r="G23" s="50"/>
    </row>
    <row r="24" spans="2:7" ht="24" x14ac:dyDescent="0.2">
      <c r="B24" s="4">
        <v>15</v>
      </c>
      <c r="C24" s="7" t="s">
        <v>58</v>
      </c>
      <c r="D24" s="4" t="s">
        <v>21</v>
      </c>
      <c r="E24" s="6">
        <v>2782667.45</v>
      </c>
      <c r="F24" s="6">
        <v>1345756.55</v>
      </c>
      <c r="G24" s="50"/>
    </row>
    <row r="25" spans="2:7" ht="36" x14ac:dyDescent="0.2">
      <c r="B25" s="4">
        <v>16</v>
      </c>
      <c r="C25" s="7" t="s">
        <v>59</v>
      </c>
      <c r="D25" s="4" t="s">
        <v>13</v>
      </c>
      <c r="E25" s="6">
        <v>1978400</v>
      </c>
      <c r="F25" s="6">
        <v>3679000</v>
      </c>
      <c r="G25" s="50"/>
    </row>
    <row r="26" spans="2:7" ht="48" x14ac:dyDescent="0.2">
      <c r="B26" s="4">
        <v>17</v>
      </c>
      <c r="C26" s="7" t="s">
        <v>60</v>
      </c>
      <c r="D26" s="4" t="s">
        <v>13</v>
      </c>
      <c r="E26" s="6"/>
      <c r="F26" s="6"/>
      <c r="G26" s="6"/>
    </row>
    <row r="27" spans="2:7" ht="36" x14ac:dyDescent="0.2">
      <c r="B27" s="4">
        <v>18</v>
      </c>
      <c r="C27" s="7" t="s">
        <v>61</v>
      </c>
      <c r="D27" s="4" t="s">
        <v>21</v>
      </c>
      <c r="E27" s="18">
        <v>15517100</v>
      </c>
      <c r="F27" s="18">
        <v>20007700</v>
      </c>
      <c r="G27" s="48"/>
    </row>
    <row r="28" spans="2:7" ht="24" x14ac:dyDescent="0.2">
      <c r="B28" s="4">
        <v>19</v>
      </c>
      <c r="C28" s="7" t="s">
        <v>62</v>
      </c>
      <c r="D28" s="4" t="s">
        <v>21</v>
      </c>
      <c r="E28" s="18">
        <v>5759000</v>
      </c>
      <c r="F28" s="18">
        <v>5935400</v>
      </c>
      <c r="G28" s="48"/>
    </row>
    <row r="29" spans="2:7" ht="36" x14ac:dyDescent="0.2">
      <c r="B29" s="4">
        <v>20</v>
      </c>
      <c r="C29" s="7" t="s">
        <v>63</v>
      </c>
      <c r="D29" s="4" t="s">
        <v>21</v>
      </c>
      <c r="E29" s="18">
        <f>1435800+5750100</f>
        <v>7185900</v>
      </c>
      <c r="F29" s="18">
        <f>1618100+6439500</f>
        <v>8057600</v>
      </c>
      <c r="G29" s="48"/>
    </row>
    <row r="30" spans="2:7" ht="36" x14ac:dyDescent="0.2">
      <c r="B30" s="4">
        <v>21</v>
      </c>
      <c r="C30" s="7" t="s">
        <v>64</v>
      </c>
      <c r="D30" s="4" t="s">
        <v>21</v>
      </c>
      <c r="E30" s="18">
        <v>846400</v>
      </c>
      <c r="F30" s="18">
        <v>2001800</v>
      </c>
      <c r="G30" s="48"/>
    </row>
    <row r="31" spans="2:7" ht="36" x14ac:dyDescent="0.2">
      <c r="B31" s="4">
        <v>22</v>
      </c>
      <c r="C31" s="7" t="s">
        <v>65</v>
      </c>
      <c r="D31" s="4" t="s">
        <v>21</v>
      </c>
      <c r="E31" s="18">
        <v>2371200</v>
      </c>
      <c r="F31" s="18">
        <v>2357800</v>
      </c>
      <c r="G31" s="48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00"/>
  <sheetViews>
    <sheetView workbookViewId="0">
      <selection activeCell="F6" sqref="F6"/>
    </sheetView>
  </sheetViews>
  <sheetFormatPr defaultColWidth="7.875" defaultRowHeight="15" customHeight="1" x14ac:dyDescent="0.2"/>
  <cols>
    <col min="1" max="1" width="7.875" style="25"/>
    <col min="2" max="2" width="6.375" style="26" customWidth="1"/>
    <col min="3" max="3" width="41.5" style="25" customWidth="1"/>
    <col min="4" max="4" width="10.75" style="25" customWidth="1"/>
    <col min="5" max="5" width="20.125" style="25" customWidth="1"/>
    <col min="6" max="6" width="14" style="25" customWidth="1"/>
    <col min="7" max="7" width="16.875" style="25" customWidth="1"/>
    <col min="8" max="16384" width="7.875" style="25"/>
  </cols>
  <sheetData>
    <row r="1" spans="2:7" ht="12" x14ac:dyDescent="0.2"/>
    <row r="2" spans="2:7" ht="12" x14ac:dyDescent="0.2">
      <c r="B2" s="95" t="s">
        <v>0</v>
      </c>
      <c r="C2" s="96"/>
      <c r="D2" s="96"/>
      <c r="E2" s="96"/>
      <c r="F2" s="96"/>
      <c r="G2" s="96"/>
    </row>
    <row r="3" spans="2:7" ht="24" customHeight="1" x14ac:dyDescent="0.2">
      <c r="B3" s="96"/>
      <c r="C3" s="96"/>
      <c r="D3" s="96"/>
      <c r="E3" s="96"/>
      <c r="F3" s="96"/>
      <c r="G3" s="96"/>
    </row>
    <row r="4" spans="2:7" ht="30.4" customHeight="1" x14ac:dyDescent="0.2">
      <c r="B4" s="27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</row>
    <row r="5" spans="2:7" ht="15.4" customHeight="1" x14ac:dyDescent="0.2">
      <c r="B5" s="29" t="s">
        <v>6</v>
      </c>
      <c r="C5" s="29" t="s">
        <v>7</v>
      </c>
      <c r="D5" s="30"/>
      <c r="E5" s="30"/>
      <c r="F5" s="30"/>
      <c r="G5" s="30"/>
    </row>
    <row r="6" spans="2:7" ht="12" x14ac:dyDescent="0.2">
      <c r="B6" s="28">
        <v>1</v>
      </c>
      <c r="C6" s="31" t="s">
        <v>8</v>
      </c>
      <c r="D6" s="28" t="s">
        <v>9</v>
      </c>
      <c r="E6" s="30">
        <v>275</v>
      </c>
      <c r="F6" s="30">
        <f>D65+E65</f>
        <v>268</v>
      </c>
      <c r="G6" s="30"/>
    </row>
    <row r="7" spans="2:7" ht="12" x14ac:dyDescent="0.2">
      <c r="B7" s="28">
        <v>2</v>
      </c>
      <c r="C7" s="31" t="s">
        <v>10</v>
      </c>
      <c r="D7" s="28" t="s">
        <v>9</v>
      </c>
      <c r="E7" s="30">
        <v>192</v>
      </c>
      <c r="F7" s="30">
        <v>185</v>
      </c>
      <c r="G7" s="30"/>
    </row>
    <row r="8" spans="2:7" ht="12" x14ac:dyDescent="0.2">
      <c r="B8" s="28">
        <v>3</v>
      </c>
      <c r="C8" s="31" t="s">
        <v>11</v>
      </c>
      <c r="D8" s="28" t="s">
        <v>9</v>
      </c>
      <c r="E8" s="30">
        <v>42</v>
      </c>
      <c r="F8" s="30">
        <v>34</v>
      </c>
      <c r="G8" s="30"/>
    </row>
    <row r="9" spans="2:7" ht="12" x14ac:dyDescent="0.2">
      <c r="B9" s="28">
        <v>4</v>
      </c>
      <c r="C9" s="31" t="s">
        <v>12</v>
      </c>
      <c r="D9" s="28" t="s">
        <v>13</v>
      </c>
      <c r="E9" s="30"/>
      <c r="F9" s="30"/>
      <c r="G9" s="30"/>
    </row>
    <row r="10" spans="2:7" ht="12" x14ac:dyDescent="0.2">
      <c r="B10" s="28">
        <v>5</v>
      </c>
      <c r="C10" s="31" t="s">
        <v>14</v>
      </c>
      <c r="D10" s="28" t="s">
        <v>9</v>
      </c>
      <c r="E10" s="30">
        <v>-2</v>
      </c>
      <c r="F10" s="30">
        <v>0</v>
      </c>
      <c r="G10" s="30"/>
    </row>
    <row r="11" spans="2:7" ht="24" x14ac:dyDescent="0.2">
      <c r="B11" s="28">
        <v>6</v>
      </c>
      <c r="C11" s="31" t="s">
        <v>15</v>
      </c>
      <c r="D11" s="28" t="s">
        <v>16</v>
      </c>
      <c r="E11" s="30"/>
      <c r="F11" s="30"/>
      <c r="G11" s="30"/>
    </row>
    <row r="12" spans="2:7" ht="24" x14ac:dyDescent="0.2">
      <c r="B12" s="28">
        <v>7</v>
      </c>
      <c r="C12" s="31" t="s">
        <v>17</v>
      </c>
      <c r="D12" s="28" t="s">
        <v>9</v>
      </c>
      <c r="E12" s="30"/>
      <c r="F12" s="30"/>
      <c r="G12" s="30"/>
    </row>
    <row r="13" spans="2:7" ht="17.649999999999999" customHeight="1" x14ac:dyDescent="0.2">
      <c r="B13" s="29" t="s">
        <v>18</v>
      </c>
      <c r="C13" s="29" t="s">
        <v>19</v>
      </c>
      <c r="D13" s="30"/>
      <c r="E13" s="30"/>
      <c r="F13" s="30"/>
      <c r="G13" s="30"/>
    </row>
    <row r="14" spans="2:7" ht="12" x14ac:dyDescent="0.2">
      <c r="B14" s="28">
        <v>8</v>
      </c>
      <c r="C14" s="31" t="s">
        <v>20</v>
      </c>
      <c r="D14" s="28" t="s">
        <v>21</v>
      </c>
      <c r="E14" s="30"/>
      <c r="F14" s="30"/>
      <c r="G14" s="30"/>
    </row>
    <row r="15" spans="2:7" ht="12" x14ac:dyDescent="0.2">
      <c r="B15" s="32" t="s">
        <v>22</v>
      </c>
      <c r="C15" s="31" t="s">
        <v>23</v>
      </c>
      <c r="D15" s="28" t="s">
        <v>21</v>
      </c>
      <c r="E15" s="30"/>
      <c r="F15" s="30"/>
      <c r="G15" s="30"/>
    </row>
    <row r="16" spans="2:7" ht="12" x14ac:dyDescent="0.2">
      <c r="B16" s="32" t="s">
        <v>24</v>
      </c>
      <c r="C16" s="31" t="s">
        <v>25</v>
      </c>
      <c r="D16" s="28" t="s">
        <v>21</v>
      </c>
      <c r="E16" s="30"/>
      <c r="F16" s="30"/>
      <c r="G16" s="30"/>
    </row>
    <row r="17" spans="2:7" ht="24" x14ac:dyDescent="0.2">
      <c r="B17" s="32" t="s">
        <v>26</v>
      </c>
      <c r="C17" s="31" t="s">
        <v>27</v>
      </c>
      <c r="D17" s="28" t="s">
        <v>21</v>
      </c>
      <c r="E17" s="30"/>
      <c r="F17" s="30"/>
      <c r="G17" s="30"/>
    </row>
    <row r="18" spans="2:7" ht="24" x14ac:dyDescent="0.2">
      <c r="B18" s="28">
        <v>9</v>
      </c>
      <c r="C18" s="31" t="s">
        <v>28</v>
      </c>
      <c r="D18" s="28" t="s">
        <v>29</v>
      </c>
      <c r="E18" s="30"/>
      <c r="F18" s="30"/>
      <c r="G18" s="30"/>
    </row>
    <row r="19" spans="2:7" ht="12" x14ac:dyDescent="0.2">
      <c r="B19" s="28">
        <v>10</v>
      </c>
      <c r="C19" s="31" t="s">
        <v>30</v>
      </c>
      <c r="D19" s="28" t="s">
        <v>29</v>
      </c>
      <c r="E19" s="30"/>
      <c r="F19" s="30"/>
      <c r="G19" s="30"/>
    </row>
    <row r="20" spans="2:7" ht="12" x14ac:dyDescent="0.2">
      <c r="B20" s="32"/>
      <c r="C20" s="31" t="s">
        <v>31</v>
      </c>
      <c r="D20" s="30"/>
      <c r="E20" s="30"/>
      <c r="F20" s="30"/>
      <c r="G20" s="30"/>
    </row>
    <row r="21" spans="2:7" ht="12" x14ac:dyDescent="0.2">
      <c r="B21" s="32" t="s">
        <v>32</v>
      </c>
      <c r="C21" s="31" t="s">
        <v>33</v>
      </c>
      <c r="D21" s="28" t="s">
        <v>29</v>
      </c>
      <c r="E21" s="30"/>
      <c r="F21" s="30"/>
      <c r="G21" s="30"/>
    </row>
    <row r="22" spans="2:7" ht="12" x14ac:dyDescent="0.2">
      <c r="B22" s="32" t="s">
        <v>34</v>
      </c>
      <c r="C22" s="31" t="s">
        <v>35</v>
      </c>
      <c r="D22" s="28" t="s">
        <v>29</v>
      </c>
      <c r="E22" s="30"/>
      <c r="F22" s="30"/>
      <c r="G22" s="30"/>
    </row>
    <row r="23" spans="2:7" ht="12" x14ac:dyDescent="0.2">
      <c r="B23" s="32" t="s">
        <v>36</v>
      </c>
      <c r="C23" s="31" t="s">
        <v>37</v>
      </c>
      <c r="D23" s="28" t="s">
        <v>29</v>
      </c>
      <c r="E23" s="30"/>
      <c r="F23" s="30"/>
      <c r="G23" s="30"/>
    </row>
    <row r="24" spans="2:7" ht="24" x14ac:dyDescent="0.2">
      <c r="B24" s="28">
        <v>11</v>
      </c>
      <c r="C24" s="31" t="s">
        <v>38</v>
      </c>
      <c r="D24" s="28" t="s">
        <v>39</v>
      </c>
      <c r="E24" s="30"/>
      <c r="F24" s="30"/>
      <c r="G24" s="30"/>
    </row>
    <row r="25" spans="2:7" ht="24" x14ac:dyDescent="0.2">
      <c r="B25" s="28">
        <v>12</v>
      </c>
      <c r="C25" s="31" t="s">
        <v>40</v>
      </c>
      <c r="D25" s="28" t="s">
        <v>29</v>
      </c>
      <c r="E25" s="30"/>
      <c r="F25" s="30"/>
      <c r="G25" s="30"/>
    </row>
    <row r="26" spans="2:7" ht="12" x14ac:dyDescent="0.2">
      <c r="B26" s="33" t="s">
        <v>41</v>
      </c>
      <c r="C26" s="31" t="s">
        <v>42</v>
      </c>
      <c r="D26" s="28" t="s">
        <v>43</v>
      </c>
      <c r="E26" s="30"/>
      <c r="F26" s="30"/>
      <c r="G26" s="30"/>
    </row>
    <row r="27" spans="2:7" ht="36" x14ac:dyDescent="0.2">
      <c r="B27" s="33" t="s">
        <v>44</v>
      </c>
      <c r="C27" s="31" t="s">
        <v>45</v>
      </c>
      <c r="D27" s="28" t="s">
        <v>43</v>
      </c>
      <c r="E27" s="30"/>
      <c r="F27" s="30"/>
      <c r="G27" s="30"/>
    </row>
    <row r="28" spans="2:7" ht="12" x14ac:dyDescent="0.2">
      <c r="B28" s="33" t="s">
        <v>46</v>
      </c>
      <c r="C28" s="31" t="s">
        <v>47</v>
      </c>
      <c r="D28" s="28" t="s">
        <v>43</v>
      </c>
      <c r="E28" s="30"/>
      <c r="F28" s="30"/>
      <c r="G28" s="30"/>
    </row>
    <row r="29" spans="2:7" ht="24" x14ac:dyDescent="0.2">
      <c r="B29" s="28">
        <v>13</v>
      </c>
      <c r="C29" s="31" t="s">
        <v>48</v>
      </c>
      <c r="D29" s="28" t="s">
        <v>21</v>
      </c>
      <c r="E29" s="30"/>
      <c r="F29" s="30"/>
      <c r="G29" s="30"/>
    </row>
    <row r="30" spans="2:7" ht="12" x14ac:dyDescent="0.2">
      <c r="B30" s="33" t="s">
        <v>49</v>
      </c>
      <c r="C30" s="31" t="s">
        <v>50</v>
      </c>
      <c r="D30" s="27" t="s">
        <v>13</v>
      </c>
      <c r="E30" s="30"/>
      <c r="F30" s="30"/>
      <c r="G30" s="30"/>
    </row>
    <row r="31" spans="2:7" ht="12" x14ac:dyDescent="0.2">
      <c r="B31" s="33" t="s">
        <v>51</v>
      </c>
      <c r="C31" s="31" t="s">
        <v>52</v>
      </c>
      <c r="D31" s="27" t="s">
        <v>13</v>
      </c>
      <c r="E31" s="30"/>
      <c r="F31" s="30"/>
      <c r="G31" s="30"/>
    </row>
    <row r="32" spans="2:7" ht="12" x14ac:dyDescent="0.2">
      <c r="B32" s="33" t="s">
        <v>53</v>
      </c>
      <c r="C32" s="31" t="s">
        <v>54</v>
      </c>
      <c r="D32" s="28" t="s">
        <v>13</v>
      </c>
      <c r="E32" s="30"/>
      <c r="F32" s="30"/>
      <c r="G32" s="30"/>
    </row>
    <row r="33" spans="2:7" ht="12" x14ac:dyDescent="0.2">
      <c r="B33" s="29" t="s">
        <v>55</v>
      </c>
      <c r="C33" s="29" t="s">
        <v>56</v>
      </c>
      <c r="D33" s="30"/>
      <c r="E33" s="30"/>
      <c r="F33" s="30"/>
      <c r="G33" s="30"/>
    </row>
    <row r="34" spans="2:7" ht="24" x14ac:dyDescent="0.2">
      <c r="B34" s="28">
        <v>14</v>
      </c>
      <c r="C34" s="31" t="s">
        <v>57</v>
      </c>
      <c r="D34" s="28" t="s">
        <v>21</v>
      </c>
      <c r="E34" s="30"/>
      <c r="F34" s="30"/>
      <c r="G34" s="30"/>
    </row>
    <row r="35" spans="2:7" ht="24" x14ac:dyDescent="0.2">
      <c r="B35" s="28">
        <v>15</v>
      </c>
      <c r="C35" s="31" t="s">
        <v>58</v>
      </c>
      <c r="D35" s="28" t="s">
        <v>21</v>
      </c>
      <c r="E35" s="30"/>
      <c r="F35" s="30"/>
      <c r="G35" s="30"/>
    </row>
    <row r="36" spans="2:7" ht="24" x14ac:dyDescent="0.2">
      <c r="B36" s="28">
        <v>16</v>
      </c>
      <c r="C36" s="31" t="s">
        <v>59</v>
      </c>
      <c r="D36" s="28" t="s">
        <v>13</v>
      </c>
      <c r="E36" s="30"/>
      <c r="F36" s="30"/>
      <c r="G36" s="30"/>
    </row>
    <row r="37" spans="2:7" ht="36" x14ac:dyDescent="0.2">
      <c r="B37" s="28">
        <v>17</v>
      </c>
      <c r="C37" s="31" t="s">
        <v>60</v>
      </c>
      <c r="D37" s="28" t="s">
        <v>13</v>
      </c>
      <c r="E37" s="30"/>
      <c r="F37" s="30"/>
      <c r="G37" s="30"/>
    </row>
    <row r="38" spans="2:7" ht="36" x14ac:dyDescent="0.2">
      <c r="B38" s="28">
        <v>18</v>
      </c>
      <c r="C38" s="31" t="s">
        <v>61</v>
      </c>
      <c r="D38" s="28" t="s">
        <v>21</v>
      </c>
      <c r="E38" s="30"/>
      <c r="F38" s="30"/>
      <c r="G38" s="30"/>
    </row>
    <row r="39" spans="2:7" ht="24" x14ac:dyDescent="0.2">
      <c r="B39" s="28">
        <v>19</v>
      </c>
      <c r="C39" s="31" t="s">
        <v>62</v>
      </c>
      <c r="D39" s="28" t="s">
        <v>21</v>
      </c>
      <c r="E39" s="30"/>
      <c r="F39" s="30"/>
      <c r="G39" s="30"/>
    </row>
    <row r="40" spans="2:7" ht="24" x14ac:dyDescent="0.2">
      <c r="B40" s="28">
        <v>20</v>
      </c>
      <c r="C40" s="31" t="s">
        <v>63</v>
      </c>
      <c r="D40" s="28" t="s">
        <v>21</v>
      </c>
      <c r="E40" s="30"/>
      <c r="F40" s="30"/>
      <c r="G40" s="30"/>
    </row>
    <row r="41" spans="2:7" ht="24" x14ac:dyDescent="0.2">
      <c r="B41" s="28">
        <v>21</v>
      </c>
      <c r="C41" s="31" t="s">
        <v>64</v>
      </c>
      <c r="D41" s="28" t="s">
        <v>21</v>
      </c>
      <c r="E41" s="30"/>
      <c r="F41" s="30"/>
      <c r="G41" s="30"/>
    </row>
    <row r="42" spans="2:7" ht="24" x14ac:dyDescent="0.2">
      <c r="B42" s="28">
        <v>22</v>
      </c>
      <c r="C42" s="31" t="s">
        <v>65</v>
      </c>
      <c r="D42" s="28" t="s">
        <v>21</v>
      </c>
      <c r="E42" s="30"/>
      <c r="F42" s="30"/>
      <c r="G42" s="30"/>
    </row>
    <row r="43" spans="2:7" ht="12" x14ac:dyDescent="0.2">
      <c r="B43" s="29" t="s">
        <v>66</v>
      </c>
      <c r="C43" s="29" t="s">
        <v>67</v>
      </c>
      <c r="D43" s="30"/>
      <c r="E43" s="30"/>
      <c r="F43" s="30"/>
      <c r="G43" s="30"/>
    </row>
    <row r="44" spans="2:7" ht="36" x14ac:dyDescent="0.2">
      <c r="B44" s="28">
        <v>23</v>
      </c>
      <c r="C44" s="31" t="s">
        <v>68</v>
      </c>
      <c r="D44" s="28" t="s">
        <v>13</v>
      </c>
      <c r="E44" s="30"/>
      <c r="F44" s="30"/>
      <c r="G44" s="30"/>
    </row>
    <row r="45" spans="2:7" ht="36" x14ac:dyDescent="0.2">
      <c r="B45" s="28">
        <v>24</v>
      </c>
      <c r="C45" s="31" t="s">
        <v>69</v>
      </c>
      <c r="D45" s="28" t="s">
        <v>9</v>
      </c>
      <c r="E45" s="30"/>
      <c r="F45" s="30"/>
      <c r="G45" s="30"/>
    </row>
    <row r="46" spans="2:7" ht="24" x14ac:dyDescent="0.2">
      <c r="B46" s="28">
        <v>25</v>
      </c>
      <c r="C46" s="31" t="s">
        <v>70</v>
      </c>
      <c r="D46" s="28" t="s">
        <v>9</v>
      </c>
      <c r="E46" s="30"/>
      <c r="F46" s="30"/>
      <c r="G46" s="30"/>
    </row>
    <row r="47" spans="2:7" ht="36" x14ac:dyDescent="0.2">
      <c r="B47" s="28">
        <v>26</v>
      </c>
      <c r="C47" s="31" t="s">
        <v>71</v>
      </c>
      <c r="D47" s="28" t="s">
        <v>13</v>
      </c>
      <c r="E47" s="30"/>
      <c r="F47" s="30"/>
      <c r="G47" s="30"/>
    </row>
    <row r="48" spans="2:7" ht="24" x14ac:dyDescent="0.2">
      <c r="B48" s="28">
        <v>27</v>
      </c>
      <c r="C48" s="31" t="s">
        <v>72</v>
      </c>
      <c r="D48" s="28" t="s">
        <v>9</v>
      </c>
      <c r="E48" s="30"/>
      <c r="F48" s="30"/>
      <c r="G48" s="30"/>
    </row>
    <row r="49" spans="2:7" ht="36" x14ac:dyDescent="0.2">
      <c r="B49" s="28">
        <v>28</v>
      </c>
      <c r="C49" s="31" t="s">
        <v>73</v>
      </c>
      <c r="D49" s="28" t="s">
        <v>13</v>
      </c>
      <c r="E49" s="30"/>
      <c r="F49" s="30"/>
      <c r="G49" s="30"/>
    </row>
    <row r="50" spans="2:7" ht="24" x14ac:dyDescent="0.2">
      <c r="B50" s="28">
        <v>29</v>
      </c>
      <c r="C50" s="31" t="s">
        <v>74</v>
      </c>
      <c r="D50" s="28" t="s">
        <v>13</v>
      </c>
      <c r="E50" s="30"/>
      <c r="F50" s="30"/>
      <c r="G50" s="30"/>
    </row>
    <row r="51" spans="2:7" ht="48" x14ac:dyDescent="0.2">
      <c r="B51" s="28">
        <v>30</v>
      </c>
      <c r="C51" s="31" t="s">
        <v>75</v>
      </c>
      <c r="D51" s="28" t="s">
        <v>13</v>
      </c>
      <c r="E51" s="30"/>
      <c r="F51" s="30"/>
      <c r="G51" s="30"/>
    </row>
    <row r="52" spans="2:7" ht="48" x14ac:dyDescent="0.2">
      <c r="B52" s="28">
        <v>31</v>
      </c>
      <c r="C52" s="31" t="s">
        <v>76</v>
      </c>
      <c r="D52" s="28" t="s">
        <v>13</v>
      </c>
      <c r="E52" s="30"/>
      <c r="F52" s="30"/>
      <c r="G52" s="30"/>
    </row>
    <row r="53" spans="2:7" ht="48" x14ac:dyDescent="0.2">
      <c r="B53" s="28">
        <v>32</v>
      </c>
      <c r="C53" s="31" t="s">
        <v>77</v>
      </c>
      <c r="D53" s="28" t="s">
        <v>13</v>
      </c>
      <c r="E53" s="30"/>
      <c r="F53" s="30"/>
      <c r="G53" s="30"/>
    </row>
    <row r="54" spans="2:7" ht="12" x14ac:dyDescent="0.2">
      <c r="B54" s="29" t="s">
        <v>78</v>
      </c>
      <c r="C54" s="29" t="s">
        <v>79</v>
      </c>
      <c r="D54" s="30"/>
      <c r="E54" s="30"/>
      <c r="F54" s="30"/>
      <c r="G54" s="30"/>
    </row>
    <row r="55" spans="2:7" ht="36" x14ac:dyDescent="0.2">
      <c r="B55" s="28">
        <v>33</v>
      </c>
      <c r="C55" s="31" t="s">
        <v>80</v>
      </c>
      <c r="D55" s="28" t="s">
        <v>13</v>
      </c>
      <c r="E55" s="30"/>
      <c r="F55" s="30"/>
      <c r="G55" s="30"/>
    </row>
    <row r="56" spans="2:7" ht="36" x14ac:dyDescent="0.2">
      <c r="B56" s="28">
        <v>34</v>
      </c>
      <c r="C56" s="31" t="s">
        <v>81</v>
      </c>
      <c r="D56" s="28" t="s">
        <v>13</v>
      </c>
      <c r="E56" s="30"/>
      <c r="F56" s="30"/>
      <c r="G56" s="30"/>
    </row>
    <row r="57" spans="2:7" ht="72" x14ac:dyDescent="0.2">
      <c r="B57" s="28">
        <v>35</v>
      </c>
      <c r="C57" s="31" t="s">
        <v>82</v>
      </c>
      <c r="D57" s="28" t="s">
        <v>13</v>
      </c>
      <c r="E57" s="30"/>
      <c r="F57" s="30"/>
      <c r="G57" s="30"/>
    </row>
    <row r="58" spans="2:7" ht="36" x14ac:dyDescent="0.2">
      <c r="B58" s="28">
        <v>36</v>
      </c>
      <c r="C58" s="31" t="s">
        <v>83</v>
      </c>
      <c r="D58" s="28" t="s">
        <v>13</v>
      </c>
      <c r="E58" s="30"/>
      <c r="F58" s="30"/>
      <c r="G58" s="30"/>
    </row>
    <row r="59" spans="2:7" ht="48" x14ac:dyDescent="0.2">
      <c r="B59" s="28">
        <v>37</v>
      </c>
      <c r="C59" s="31" t="s">
        <v>84</v>
      </c>
      <c r="D59" s="28" t="s">
        <v>13</v>
      </c>
      <c r="E59" s="30"/>
      <c r="F59" s="30"/>
      <c r="G59" s="30"/>
    </row>
    <row r="60" spans="2:7" ht="12" x14ac:dyDescent="0.2"/>
    <row r="61" spans="2:7" ht="12" x14ac:dyDescent="0.2"/>
    <row r="62" spans="2:7" ht="12" x14ac:dyDescent="0.2">
      <c r="B62" s="97" t="s">
        <v>85</v>
      </c>
      <c r="C62" s="98"/>
      <c r="D62" s="98"/>
      <c r="E62" s="98"/>
    </row>
    <row r="63" spans="2:7" ht="14.25" x14ac:dyDescent="0.2">
      <c r="B63" s="99"/>
      <c r="C63" s="99"/>
      <c r="D63" s="99"/>
      <c r="E63" s="99"/>
      <c r="F63" s="34"/>
      <c r="G63" s="34"/>
    </row>
    <row r="64" spans="2:7" ht="14.25" x14ac:dyDescent="0.2">
      <c r="B64" s="35"/>
      <c r="C64" s="36" t="s">
        <v>1</v>
      </c>
      <c r="D64" s="36" t="s">
        <v>86</v>
      </c>
      <c r="E64" s="36" t="s">
        <v>87</v>
      </c>
      <c r="F64" s="34"/>
      <c r="G64" s="34"/>
    </row>
    <row r="65" spans="2:5" ht="12" x14ac:dyDescent="0.2">
      <c r="B65" s="37">
        <v>1</v>
      </c>
      <c r="C65" s="38" t="s">
        <v>88</v>
      </c>
      <c r="D65" s="25">
        <f>SUM(D66:D70)</f>
        <v>136</v>
      </c>
      <c r="E65" s="25">
        <f>SUM(E66:E70)</f>
        <v>132</v>
      </c>
    </row>
    <row r="66" spans="2:5" ht="12" x14ac:dyDescent="0.2">
      <c r="B66" s="40" t="s">
        <v>89</v>
      </c>
      <c r="C66" s="38" t="s">
        <v>90</v>
      </c>
      <c r="D66" s="39">
        <v>1</v>
      </c>
      <c r="E66" s="39">
        <v>8</v>
      </c>
    </row>
    <row r="67" spans="2:5" ht="12" x14ac:dyDescent="0.2">
      <c r="B67" s="40" t="s">
        <v>91</v>
      </c>
      <c r="C67" s="38" t="s">
        <v>92</v>
      </c>
      <c r="D67" s="39">
        <v>17</v>
      </c>
      <c r="E67" s="39">
        <v>10</v>
      </c>
    </row>
    <row r="68" spans="2:5" ht="12" x14ac:dyDescent="0.2">
      <c r="B68" s="40" t="s">
        <v>93</v>
      </c>
      <c r="C68" s="38" t="s">
        <v>94</v>
      </c>
      <c r="D68" s="39">
        <v>45</v>
      </c>
      <c r="E68" s="39">
        <v>33</v>
      </c>
    </row>
    <row r="69" spans="2:5" ht="12" x14ac:dyDescent="0.2">
      <c r="B69" s="40" t="s">
        <v>95</v>
      </c>
      <c r="C69" s="38" t="s">
        <v>96</v>
      </c>
      <c r="D69" s="39">
        <v>55</v>
      </c>
      <c r="E69" s="39">
        <v>50</v>
      </c>
    </row>
    <row r="70" spans="2:5" ht="12" x14ac:dyDescent="0.2">
      <c r="B70" s="40" t="s">
        <v>97</v>
      </c>
      <c r="C70" s="38" t="s">
        <v>98</v>
      </c>
      <c r="D70" s="39">
        <v>18</v>
      </c>
      <c r="E70" s="39">
        <v>31</v>
      </c>
    </row>
    <row r="71" spans="2:5" ht="12" x14ac:dyDescent="0.2">
      <c r="B71" s="37">
        <v>2</v>
      </c>
      <c r="C71" s="38" t="s">
        <v>99</v>
      </c>
      <c r="D71" s="39">
        <v>0</v>
      </c>
      <c r="E71" s="39">
        <v>1</v>
      </c>
    </row>
    <row r="72" spans="2:5" ht="12" x14ac:dyDescent="0.2">
      <c r="B72" s="37">
        <v>3</v>
      </c>
      <c r="C72" s="38" t="s">
        <v>100</v>
      </c>
      <c r="D72" s="39">
        <v>0</v>
      </c>
      <c r="E72" s="39">
        <v>0</v>
      </c>
    </row>
    <row r="73" spans="2:5" ht="12" x14ac:dyDescent="0.2">
      <c r="B73" s="37">
        <v>4</v>
      </c>
      <c r="C73" s="38" t="s">
        <v>101</v>
      </c>
      <c r="D73" s="39">
        <v>0</v>
      </c>
      <c r="E73" s="39">
        <v>0</v>
      </c>
    </row>
    <row r="74" spans="2:5" ht="12" x14ac:dyDescent="0.2">
      <c r="B74" s="37">
        <v>5</v>
      </c>
      <c r="C74" s="38" t="s">
        <v>102</v>
      </c>
      <c r="D74" s="39">
        <v>0</v>
      </c>
      <c r="E74" s="39">
        <v>0</v>
      </c>
    </row>
    <row r="75" spans="2:5" ht="12" x14ac:dyDescent="0.2">
      <c r="B75" s="37">
        <v>6</v>
      </c>
      <c r="C75" s="38" t="s">
        <v>103</v>
      </c>
      <c r="D75" s="39"/>
      <c r="E75" s="39"/>
    </row>
    <row r="76" spans="2:5" ht="12" x14ac:dyDescent="0.2">
      <c r="B76" s="37">
        <v>7</v>
      </c>
      <c r="C76" s="38" t="s">
        <v>104</v>
      </c>
      <c r="D76" s="39"/>
      <c r="E76" s="39"/>
    </row>
    <row r="77" spans="2:5" ht="12" x14ac:dyDescent="0.2">
      <c r="B77" s="37">
        <v>8</v>
      </c>
      <c r="C77" s="38" t="s">
        <v>105</v>
      </c>
      <c r="D77" s="39"/>
      <c r="E77" s="39"/>
    </row>
    <row r="78" spans="2:5" ht="12" x14ac:dyDescent="0.2">
      <c r="B78" s="37">
        <v>9</v>
      </c>
      <c r="C78" s="38" t="s">
        <v>106</v>
      </c>
      <c r="D78" s="39"/>
      <c r="E78" s="39"/>
    </row>
    <row r="79" spans="2:5" ht="12" x14ac:dyDescent="0.2">
      <c r="B79" s="37">
        <v>10</v>
      </c>
      <c r="C79" s="38" t="s">
        <v>107</v>
      </c>
      <c r="D79" s="39"/>
      <c r="E79" s="39"/>
    </row>
    <row r="80" spans="2:5" ht="12" x14ac:dyDescent="0.2">
      <c r="B80" s="37">
        <v>11</v>
      </c>
      <c r="C80" s="38" t="s">
        <v>108</v>
      </c>
      <c r="D80" s="39"/>
      <c r="E80" s="39"/>
    </row>
    <row r="81" spans="2:5" ht="12" x14ac:dyDescent="0.2">
      <c r="B81" s="37">
        <v>12</v>
      </c>
      <c r="C81" s="38" t="s">
        <v>109</v>
      </c>
      <c r="D81" s="39"/>
      <c r="E81" s="39"/>
    </row>
    <row r="82" spans="2:5" ht="12" x14ac:dyDescent="0.2">
      <c r="B82" s="37">
        <v>13</v>
      </c>
      <c r="C82" s="38" t="s">
        <v>110</v>
      </c>
      <c r="D82" s="39"/>
      <c r="E82" s="39"/>
    </row>
    <row r="83" spans="2:5" ht="12" x14ac:dyDescent="0.2">
      <c r="B83" s="40" t="s">
        <v>49</v>
      </c>
      <c r="C83" s="38" t="s">
        <v>111</v>
      </c>
      <c r="D83" s="39"/>
      <c r="E83" s="39"/>
    </row>
    <row r="84" spans="2:5" ht="12" x14ac:dyDescent="0.2">
      <c r="B84" s="40" t="s">
        <v>51</v>
      </c>
      <c r="C84" s="38" t="s">
        <v>112</v>
      </c>
      <c r="D84" s="39"/>
      <c r="E84" s="39"/>
    </row>
    <row r="85" spans="2:5" ht="12" x14ac:dyDescent="0.2">
      <c r="B85" s="37">
        <v>14</v>
      </c>
      <c r="C85" s="39" t="s">
        <v>113</v>
      </c>
      <c r="D85" s="39">
        <v>0</v>
      </c>
      <c r="E85" s="39">
        <v>4</v>
      </c>
    </row>
    <row r="86" spans="2:5" ht="12" x14ac:dyDescent="0.2">
      <c r="B86" s="37">
        <v>15</v>
      </c>
      <c r="C86" s="39" t="s">
        <v>114</v>
      </c>
      <c r="D86" s="39">
        <v>2</v>
      </c>
      <c r="E86" s="39">
        <v>7</v>
      </c>
    </row>
    <row r="87" spans="2:5" ht="12" x14ac:dyDescent="0.2">
      <c r="B87" s="37">
        <v>16</v>
      </c>
      <c r="C87" s="39" t="s">
        <v>115</v>
      </c>
      <c r="D87" s="39"/>
      <c r="E87" s="39"/>
    </row>
    <row r="88" spans="2:5" ht="12" x14ac:dyDescent="0.2">
      <c r="B88" s="37">
        <v>17</v>
      </c>
      <c r="C88" s="39" t="s">
        <v>116</v>
      </c>
      <c r="D88" s="39">
        <v>23</v>
      </c>
      <c r="E88" s="39">
        <v>13</v>
      </c>
    </row>
    <row r="89" spans="2:5" ht="12" x14ac:dyDescent="0.2">
      <c r="B89" s="37">
        <v>18</v>
      </c>
      <c r="C89" s="39" t="s">
        <v>117</v>
      </c>
      <c r="D89" s="39"/>
      <c r="E89" s="39"/>
    </row>
    <row r="90" spans="2:5" ht="12" x14ac:dyDescent="0.2">
      <c r="B90" s="37">
        <v>19</v>
      </c>
      <c r="C90" s="39" t="s">
        <v>118</v>
      </c>
      <c r="D90" s="39">
        <v>2</v>
      </c>
      <c r="E90" s="39">
        <v>6</v>
      </c>
    </row>
    <row r="91" spans="2:5" ht="12" x14ac:dyDescent="0.2">
      <c r="B91" s="37">
        <v>20</v>
      </c>
      <c r="C91" s="39" t="s">
        <v>119</v>
      </c>
      <c r="D91" s="39">
        <v>1</v>
      </c>
      <c r="E91" s="39">
        <v>2</v>
      </c>
    </row>
    <row r="92" spans="2:5" ht="12" x14ac:dyDescent="0.2">
      <c r="B92" s="37">
        <v>21</v>
      </c>
      <c r="C92" s="39" t="s">
        <v>120</v>
      </c>
      <c r="D92" s="39">
        <v>0</v>
      </c>
      <c r="E92" s="39">
        <v>0</v>
      </c>
    </row>
    <row r="93" spans="2:5" ht="12" x14ac:dyDescent="0.2">
      <c r="B93" s="37">
        <v>22</v>
      </c>
      <c r="C93" s="39" t="s">
        <v>121</v>
      </c>
      <c r="D93" s="39">
        <v>0</v>
      </c>
      <c r="E93" s="39">
        <v>0</v>
      </c>
    </row>
    <row r="94" spans="2:5" ht="12" x14ac:dyDescent="0.2">
      <c r="B94" s="37">
        <v>23</v>
      </c>
      <c r="C94" s="39" t="s">
        <v>122</v>
      </c>
      <c r="D94" s="39">
        <v>0</v>
      </c>
      <c r="E94" s="39">
        <v>0</v>
      </c>
    </row>
    <row r="95" spans="2:5" ht="12" x14ac:dyDescent="0.2">
      <c r="B95" s="37">
        <v>24</v>
      </c>
      <c r="C95" s="39" t="s">
        <v>123</v>
      </c>
      <c r="D95" s="39">
        <v>5</v>
      </c>
      <c r="E95" s="39">
        <v>4</v>
      </c>
    </row>
    <row r="96" spans="2:5" ht="12" x14ac:dyDescent="0.2">
      <c r="B96" s="40" t="s">
        <v>124</v>
      </c>
      <c r="C96" s="39" t="s">
        <v>125</v>
      </c>
      <c r="D96" s="39">
        <v>0</v>
      </c>
      <c r="E96" s="39">
        <v>0</v>
      </c>
    </row>
    <row r="97" spans="2:5" ht="12" x14ac:dyDescent="0.2">
      <c r="B97" s="40" t="s">
        <v>126</v>
      </c>
      <c r="C97" s="39" t="s">
        <v>127</v>
      </c>
      <c r="D97" s="39">
        <v>0</v>
      </c>
      <c r="E97" s="39">
        <v>0</v>
      </c>
    </row>
    <row r="98" spans="2:5" ht="12" x14ac:dyDescent="0.2">
      <c r="B98" s="40" t="s">
        <v>128</v>
      </c>
      <c r="C98" s="39" t="s">
        <v>129</v>
      </c>
      <c r="D98" s="39">
        <v>0</v>
      </c>
      <c r="E98" s="39">
        <v>1</v>
      </c>
    </row>
    <row r="99" spans="2:5" ht="12" x14ac:dyDescent="0.2">
      <c r="B99" s="37">
        <v>25</v>
      </c>
      <c r="C99" s="39" t="s">
        <v>130</v>
      </c>
      <c r="D99" s="39">
        <v>0</v>
      </c>
      <c r="E99" s="39">
        <v>0</v>
      </c>
    </row>
    <row r="100" spans="2:5" ht="24" x14ac:dyDescent="0.2">
      <c r="B100" s="37">
        <v>26</v>
      </c>
      <c r="C100" s="41" t="s">
        <v>131</v>
      </c>
      <c r="D100" s="39">
        <v>0</v>
      </c>
      <c r="E100" s="39">
        <v>0</v>
      </c>
    </row>
    <row r="101" spans="2:5" ht="12" x14ac:dyDescent="0.2">
      <c r="B101" s="37">
        <v>27</v>
      </c>
      <c r="C101" s="39" t="s">
        <v>132</v>
      </c>
      <c r="D101" s="39">
        <v>0</v>
      </c>
      <c r="E101" s="39">
        <v>0</v>
      </c>
    </row>
    <row r="102" spans="2:5" ht="12" x14ac:dyDescent="0.2">
      <c r="B102" s="37">
        <v>28</v>
      </c>
      <c r="C102" s="39" t="s">
        <v>133</v>
      </c>
      <c r="D102" s="39"/>
      <c r="E102" s="39"/>
    </row>
    <row r="103" spans="2:5" ht="12" x14ac:dyDescent="0.2">
      <c r="B103" s="40" t="s">
        <v>134</v>
      </c>
      <c r="C103" s="38" t="s">
        <v>90</v>
      </c>
      <c r="D103" s="39">
        <v>1</v>
      </c>
      <c r="E103" s="39">
        <v>1</v>
      </c>
    </row>
    <row r="104" spans="2:5" ht="12" x14ac:dyDescent="0.2">
      <c r="B104" s="40" t="s">
        <v>135</v>
      </c>
      <c r="C104" s="38" t="s">
        <v>92</v>
      </c>
      <c r="D104" s="39">
        <v>0</v>
      </c>
      <c r="E104" s="39">
        <v>0</v>
      </c>
    </row>
    <row r="105" spans="2:5" ht="12" x14ac:dyDescent="0.2">
      <c r="B105" s="40" t="s">
        <v>136</v>
      </c>
      <c r="C105" s="38" t="s">
        <v>94</v>
      </c>
      <c r="D105" s="39">
        <v>0</v>
      </c>
      <c r="E105" s="39">
        <v>0</v>
      </c>
    </row>
    <row r="106" spans="2:5" ht="12" x14ac:dyDescent="0.2">
      <c r="B106" s="40" t="s">
        <v>137</v>
      </c>
      <c r="C106" s="38" t="s">
        <v>96</v>
      </c>
      <c r="D106" s="39">
        <v>0</v>
      </c>
      <c r="E106" s="39">
        <v>0</v>
      </c>
    </row>
    <row r="107" spans="2:5" ht="12" x14ac:dyDescent="0.2">
      <c r="B107" s="40" t="s">
        <v>138</v>
      </c>
      <c r="C107" s="38" t="s">
        <v>98</v>
      </c>
      <c r="D107" s="39">
        <v>0</v>
      </c>
      <c r="E107" s="39">
        <v>2</v>
      </c>
    </row>
    <row r="108" spans="2:5" ht="12" x14ac:dyDescent="0.2">
      <c r="B108" s="37">
        <v>29</v>
      </c>
      <c r="C108" s="39" t="s">
        <v>139</v>
      </c>
      <c r="D108" s="39">
        <v>1</v>
      </c>
      <c r="E108" s="39">
        <v>0</v>
      </c>
    </row>
    <row r="109" spans="2:5" ht="12" x14ac:dyDescent="0.2">
      <c r="B109" s="37">
        <v>30</v>
      </c>
      <c r="C109" s="39" t="s">
        <v>140</v>
      </c>
      <c r="D109" s="39">
        <v>0</v>
      </c>
      <c r="E109" s="39">
        <v>0</v>
      </c>
    </row>
    <row r="110" spans="2:5" ht="12" x14ac:dyDescent="0.2">
      <c r="B110" s="37">
        <v>31</v>
      </c>
      <c r="C110" s="39" t="s">
        <v>141</v>
      </c>
      <c r="D110" s="39">
        <v>0</v>
      </c>
      <c r="E110" s="39">
        <v>4</v>
      </c>
    </row>
    <row r="111" spans="2:5" ht="24" x14ac:dyDescent="0.2">
      <c r="B111" s="40" t="s">
        <v>142</v>
      </c>
      <c r="C111" s="41" t="s">
        <v>143</v>
      </c>
      <c r="D111" s="39">
        <v>0</v>
      </c>
      <c r="E111" s="39">
        <v>4</v>
      </c>
    </row>
    <row r="112" spans="2:5" ht="12" x14ac:dyDescent="0.2">
      <c r="B112" s="40" t="s">
        <v>144</v>
      </c>
      <c r="C112" s="39" t="s">
        <v>145</v>
      </c>
      <c r="D112" s="39">
        <v>0</v>
      </c>
      <c r="E112" s="39">
        <v>4</v>
      </c>
    </row>
    <row r="113" spans="2:5" ht="12" x14ac:dyDescent="0.2">
      <c r="B113" s="40" t="s">
        <v>146</v>
      </c>
      <c r="C113" s="39" t="s">
        <v>147</v>
      </c>
      <c r="D113" s="39">
        <v>0</v>
      </c>
      <c r="E113" s="39">
        <v>4</v>
      </c>
    </row>
    <row r="114" spans="2:5" ht="12" x14ac:dyDescent="0.2">
      <c r="B114" s="40" t="s">
        <v>148</v>
      </c>
      <c r="C114" s="39" t="s">
        <v>149</v>
      </c>
      <c r="D114" s="39">
        <v>0</v>
      </c>
      <c r="E114" s="39">
        <v>4</v>
      </c>
    </row>
    <row r="115" spans="2:5" ht="48" x14ac:dyDescent="0.2">
      <c r="B115" s="37">
        <v>32</v>
      </c>
      <c r="C115" s="41" t="s">
        <v>150</v>
      </c>
      <c r="D115" s="39">
        <v>27</v>
      </c>
      <c r="E115" s="39">
        <v>47</v>
      </c>
    </row>
    <row r="116" spans="2:5" ht="12" x14ac:dyDescent="0.2">
      <c r="B116" s="37">
        <v>33</v>
      </c>
      <c r="C116" s="39" t="s">
        <v>151</v>
      </c>
      <c r="D116" s="39">
        <v>0</v>
      </c>
      <c r="E116" s="39">
        <v>1</v>
      </c>
    </row>
    <row r="117" spans="2:5" ht="12" x14ac:dyDescent="0.2">
      <c r="B117" s="37">
        <v>34</v>
      </c>
      <c r="C117" s="39" t="s">
        <v>152</v>
      </c>
      <c r="D117" s="39">
        <v>2</v>
      </c>
      <c r="E117" s="39">
        <v>7</v>
      </c>
    </row>
    <row r="118" spans="2:5" ht="12" x14ac:dyDescent="0.2">
      <c r="B118" s="37" t="s">
        <v>153</v>
      </c>
      <c r="C118" s="38" t="s">
        <v>90</v>
      </c>
      <c r="D118" s="39">
        <v>2</v>
      </c>
      <c r="E118" s="39">
        <v>5</v>
      </c>
    </row>
    <row r="119" spans="2:5" ht="12" x14ac:dyDescent="0.2">
      <c r="B119" s="37" t="s">
        <v>154</v>
      </c>
      <c r="C119" s="38" t="s">
        <v>92</v>
      </c>
      <c r="D119" s="39">
        <v>0</v>
      </c>
      <c r="E119" s="39">
        <v>0</v>
      </c>
    </row>
    <row r="120" spans="2:5" ht="12" x14ac:dyDescent="0.2">
      <c r="B120" s="37" t="s">
        <v>155</v>
      </c>
      <c r="C120" s="38" t="s">
        <v>94</v>
      </c>
      <c r="D120" s="39">
        <v>0</v>
      </c>
      <c r="E120" s="39">
        <v>0</v>
      </c>
    </row>
    <row r="121" spans="2:5" ht="12" x14ac:dyDescent="0.2">
      <c r="B121" s="37" t="s">
        <v>156</v>
      </c>
      <c r="C121" s="38" t="s">
        <v>96</v>
      </c>
      <c r="D121" s="39">
        <v>0</v>
      </c>
      <c r="E121" s="39">
        <v>0</v>
      </c>
    </row>
    <row r="122" spans="2:5" ht="12" x14ac:dyDescent="0.2">
      <c r="B122" s="37" t="s">
        <v>157</v>
      </c>
      <c r="C122" s="38" t="s">
        <v>98</v>
      </c>
      <c r="D122" s="39">
        <v>0</v>
      </c>
      <c r="E122" s="39">
        <v>2</v>
      </c>
    </row>
    <row r="123" spans="2:5" ht="24" x14ac:dyDescent="0.2">
      <c r="B123" s="37">
        <v>35</v>
      </c>
      <c r="C123" s="41" t="s">
        <v>158</v>
      </c>
      <c r="D123" s="39">
        <v>0</v>
      </c>
      <c r="E123" s="39">
        <v>0</v>
      </c>
    </row>
    <row r="124" spans="2:5" ht="24" x14ac:dyDescent="0.2">
      <c r="B124" s="37">
        <v>36</v>
      </c>
      <c r="C124" s="41" t="s">
        <v>159</v>
      </c>
      <c r="D124" s="39">
        <v>0</v>
      </c>
      <c r="E124" s="39">
        <v>0</v>
      </c>
    </row>
    <row r="125" spans="2:5" ht="12" x14ac:dyDescent="0.2">
      <c r="B125" s="37" t="s">
        <v>160</v>
      </c>
      <c r="C125" s="38" t="s">
        <v>90</v>
      </c>
      <c r="D125" s="39">
        <v>0</v>
      </c>
      <c r="E125" s="39">
        <v>0</v>
      </c>
    </row>
    <row r="126" spans="2:5" ht="12" x14ac:dyDescent="0.2">
      <c r="B126" s="37" t="s">
        <v>161</v>
      </c>
      <c r="C126" s="38" t="s">
        <v>92</v>
      </c>
      <c r="D126" s="39">
        <v>0</v>
      </c>
      <c r="E126" s="39">
        <v>0</v>
      </c>
    </row>
    <row r="127" spans="2:5" ht="12" x14ac:dyDescent="0.2">
      <c r="B127" s="37" t="s">
        <v>162</v>
      </c>
      <c r="C127" s="38" t="s">
        <v>94</v>
      </c>
      <c r="D127" s="39">
        <v>0</v>
      </c>
      <c r="E127" s="39">
        <v>0</v>
      </c>
    </row>
    <row r="128" spans="2:5" ht="12" x14ac:dyDescent="0.2">
      <c r="B128" s="37" t="s">
        <v>163</v>
      </c>
      <c r="C128" s="38" t="s">
        <v>96</v>
      </c>
      <c r="D128" s="39">
        <v>0</v>
      </c>
      <c r="E128" s="39">
        <v>0</v>
      </c>
    </row>
    <row r="129" spans="2:5" ht="12" x14ac:dyDescent="0.2">
      <c r="B129" s="37" t="s">
        <v>164</v>
      </c>
      <c r="C129" s="38" t="s">
        <v>98</v>
      </c>
      <c r="D129" s="39">
        <v>0</v>
      </c>
      <c r="E129" s="39">
        <v>0</v>
      </c>
    </row>
    <row r="130" spans="2:5" ht="12" x14ac:dyDescent="0.2">
      <c r="B130" s="37">
        <v>37</v>
      </c>
      <c r="C130" s="39" t="s">
        <v>165</v>
      </c>
      <c r="D130" s="39">
        <v>0</v>
      </c>
      <c r="E130" s="39">
        <v>0</v>
      </c>
    </row>
    <row r="131" spans="2:5" ht="12" x14ac:dyDescent="0.2">
      <c r="B131" s="37" t="s">
        <v>166</v>
      </c>
      <c r="C131" s="39" t="s">
        <v>167</v>
      </c>
      <c r="D131" s="39">
        <v>0</v>
      </c>
      <c r="E131" s="39">
        <v>0</v>
      </c>
    </row>
    <row r="132" spans="2:5" ht="12" x14ac:dyDescent="0.2">
      <c r="B132" s="37" t="s">
        <v>168</v>
      </c>
      <c r="C132" s="39" t="s">
        <v>169</v>
      </c>
      <c r="D132" s="39">
        <v>0</v>
      </c>
      <c r="E132" s="39">
        <v>0</v>
      </c>
    </row>
    <row r="133" spans="2:5" ht="12" x14ac:dyDescent="0.2"/>
    <row r="134" spans="2:5" ht="12" x14ac:dyDescent="0.2"/>
    <row r="135" spans="2:5" ht="12" x14ac:dyDescent="0.2"/>
    <row r="136" spans="2:5" ht="12" x14ac:dyDescent="0.2"/>
    <row r="137" spans="2:5" ht="12" x14ac:dyDescent="0.2"/>
    <row r="138" spans="2:5" ht="12" x14ac:dyDescent="0.2"/>
    <row r="139" spans="2:5" ht="12" x14ac:dyDescent="0.2"/>
    <row r="140" spans="2:5" ht="12" x14ac:dyDescent="0.2"/>
    <row r="141" spans="2:5" ht="12" x14ac:dyDescent="0.2"/>
    <row r="142" spans="2:5" ht="12" x14ac:dyDescent="0.2"/>
    <row r="143" spans="2:5" ht="12" x14ac:dyDescent="0.2"/>
    <row r="144" spans="2:5" ht="12" x14ac:dyDescent="0.2"/>
    <row r="145" ht="12" x14ac:dyDescent="0.2"/>
    <row r="146" ht="12" x14ac:dyDescent="0.2"/>
    <row r="147" ht="12" x14ac:dyDescent="0.2"/>
    <row r="148" ht="12" x14ac:dyDescent="0.2"/>
    <row r="149" ht="12" x14ac:dyDescent="0.2"/>
    <row r="150" ht="12" x14ac:dyDescent="0.2"/>
    <row r="151" ht="12" x14ac:dyDescent="0.2"/>
    <row r="152" ht="12" x14ac:dyDescent="0.2"/>
    <row r="153" ht="12" x14ac:dyDescent="0.2"/>
    <row r="154" ht="12" x14ac:dyDescent="0.2"/>
    <row r="155" ht="12" x14ac:dyDescent="0.2"/>
    <row r="156" ht="12" x14ac:dyDescent="0.2"/>
    <row r="157" ht="12" x14ac:dyDescent="0.2"/>
    <row r="158" ht="12" x14ac:dyDescent="0.2"/>
    <row r="159" ht="12" x14ac:dyDescent="0.2"/>
    <row r="160" ht="12" x14ac:dyDescent="0.2"/>
    <row r="161" ht="12" x14ac:dyDescent="0.2"/>
    <row r="162" ht="12" x14ac:dyDescent="0.2"/>
    <row r="163" ht="12" x14ac:dyDescent="0.2"/>
    <row r="164" ht="12" x14ac:dyDescent="0.2"/>
    <row r="165" ht="12" x14ac:dyDescent="0.2"/>
    <row r="166" ht="12" x14ac:dyDescent="0.2"/>
    <row r="167" ht="12" x14ac:dyDescent="0.2"/>
    <row r="168" ht="12" x14ac:dyDescent="0.2"/>
    <row r="169" ht="12" x14ac:dyDescent="0.2"/>
    <row r="170" ht="12" x14ac:dyDescent="0.2"/>
    <row r="171" ht="12" x14ac:dyDescent="0.2"/>
    <row r="172" ht="12" x14ac:dyDescent="0.2"/>
    <row r="173" ht="12" x14ac:dyDescent="0.2"/>
    <row r="174" ht="12" x14ac:dyDescent="0.2"/>
    <row r="175" ht="12" x14ac:dyDescent="0.2"/>
    <row r="176" ht="12" x14ac:dyDescent="0.2"/>
    <row r="177" ht="12" x14ac:dyDescent="0.2"/>
    <row r="178" ht="12" x14ac:dyDescent="0.2"/>
    <row r="179" ht="12" x14ac:dyDescent="0.2"/>
    <row r="180" ht="12" x14ac:dyDescent="0.2"/>
    <row r="181" ht="12" x14ac:dyDescent="0.2"/>
    <row r="182" ht="12" x14ac:dyDescent="0.2"/>
    <row r="183" ht="12" x14ac:dyDescent="0.2"/>
    <row r="184" ht="12" x14ac:dyDescent="0.2"/>
    <row r="185" ht="12" x14ac:dyDescent="0.2"/>
    <row r="186" ht="12" x14ac:dyDescent="0.2"/>
    <row r="187" ht="12" x14ac:dyDescent="0.2"/>
    <row r="188" ht="12" x14ac:dyDescent="0.2"/>
    <row r="189" ht="12" x14ac:dyDescent="0.2"/>
    <row r="190" ht="12" x14ac:dyDescent="0.2"/>
    <row r="191" ht="12" x14ac:dyDescent="0.2"/>
    <row r="192" ht="12" x14ac:dyDescent="0.2"/>
    <row r="193" ht="12" x14ac:dyDescent="0.2"/>
    <row r="194" ht="12" x14ac:dyDescent="0.2"/>
    <row r="195" ht="12" x14ac:dyDescent="0.2"/>
    <row r="196" ht="12" x14ac:dyDescent="0.2"/>
    <row r="197" ht="12" x14ac:dyDescent="0.2"/>
    <row r="198" ht="12" x14ac:dyDescent="0.2"/>
    <row r="199" ht="12" x14ac:dyDescent="0.2"/>
    <row r="200" ht="12" x14ac:dyDescent="0.2"/>
    <row r="201" ht="12" x14ac:dyDescent="0.2"/>
    <row r="202" ht="12" x14ac:dyDescent="0.2"/>
    <row r="203" ht="12" x14ac:dyDescent="0.2"/>
    <row r="204" ht="12" x14ac:dyDescent="0.2"/>
    <row r="205" ht="12" x14ac:dyDescent="0.2"/>
    <row r="206" ht="12" x14ac:dyDescent="0.2"/>
    <row r="207" ht="12" x14ac:dyDescent="0.2"/>
    <row r="208" ht="12" x14ac:dyDescent="0.2"/>
    <row r="209" ht="12" x14ac:dyDescent="0.2"/>
    <row r="210" ht="12" x14ac:dyDescent="0.2"/>
    <row r="211" ht="12" x14ac:dyDescent="0.2"/>
    <row r="212" ht="12" x14ac:dyDescent="0.2"/>
    <row r="213" ht="12" x14ac:dyDescent="0.2"/>
    <row r="214" ht="12" x14ac:dyDescent="0.2"/>
    <row r="215" ht="12" x14ac:dyDescent="0.2"/>
    <row r="216" ht="12" x14ac:dyDescent="0.2"/>
    <row r="217" ht="12" x14ac:dyDescent="0.2"/>
    <row r="218" ht="12" x14ac:dyDescent="0.2"/>
    <row r="219" ht="12" x14ac:dyDescent="0.2"/>
    <row r="220" ht="12" x14ac:dyDescent="0.2"/>
    <row r="221" ht="12" x14ac:dyDescent="0.2"/>
    <row r="222" ht="12" x14ac:dyDescent="0.2"/>
    <row r="223" ht="12" x14ac:dyDescent="0.2"/>
    <row r="224" ht="12" x14ac:dyDescent="0.2"/>
    <row r="225" ht="12" x14ac:dyDescent="0.2"/>
    <row r="226" ht="12" x14ac:dyDescent="0.2"/>
    <row r="227" ht="12" x14ac:dyDescent="0.2"/>
    <row r="228" ht="12" x14ac:dyDescent="0.2"/>
    <row r="229" ht="12" x14ac:dyDescent="0.2"/>
    <row r="230" ht="12" x14ac:dyDescent="0.2"/>
    <row r="231" ht="12" x14ac:dyDescent="0.2"/>
    <row r="232" ht="12" x14ac:dyDescent="0.2"/>
    <row r="233" ht="12" x14ac:dyDescent="0.2"/>
    <row r="234" ht="12" x14ac:dyDescent="0.2"/>
    <row r="235" ht="12" x14ac:dyDescent="0.2"/>
    <row r="236" ht="12" x14ac:dyDescent="0.2"/>
    <row r="237" ht="12" x14ac:dyDescent="0.2"/>
    <row r="238" ht="12" x14ac:dyDescent="0.2"/>
    <row r="239" ht="12" x14ac:dyDescent="0.2"/>
    <row r="240" ht="12" x14ac:dyDescent="0.2"/>
    <row r="241" ht="12" x14ac:dyDescent="0.2"/>
    <row r="242" ht="12" x14ac:dyDescent="0.2"/>
    <row r="243" ht="12" x14ac:dyDescent="0.2"/>
    <row r="244" ht="12" x14ac:dyDescent="0.2"/>
    <row r="245" ht="12" x14ac:dyDescent="0.2"/>
    <row r="246" ht="12" x14ac:dyDescent="0.2"/>
    <row r="247" ht="12" x14ac:dyDescent="0.2"/>
    <row r="248" ht="12" x14ac:dyDescent="0.2"/>
    <row r="249" ht="12" x14ac:dyDescent="0.2"/>
    <row r="250" ht="12" x14ac:dyDescent="0.2"/>
    <row r="251" ht="12" x14ac:dyDescent="0.2"/>
    <row r="252" ht="12" x14ac:dyDescent="0.2"/>
    <row r="253" ht="12" x14ac:dyDescent="0.2"/>
    <row r="254" ht="12" x14ac:dyDescent="0.2"/>
    <row r="255" ht="12" x14ac:dyDescent="0.2"/>
    <row r="256" ht="12" x14ac:dyDescent="0.2"/>
    <row r="257" ht="12" x14ac:dyDescent="0.2"/>
    <row r="258" ht="12" x14ac:dyDescent="0.2"/>
    <row r="259" ht="12" x14ac:dyDescent="0.2"/>
    <row r="260" ht="12" x14ac:dyDescent="0.2"/>
    <row r="261" ht="12" x14ac:dyDescent="0.2"/>
    <row r="262" ht="12" x14ac:dyDescent="0.2"/>
    <row r="263" ht="12" x14ac:dyDescent="0.2"/>
    <row r="264" ht="12" x14ac:dyDescent="0.2"/>
    <row r="265" ht="12" x14ac:dyDescent="0.2"/>
    <row r="266" ht="12" x14ac:dyDescent="0.2"/>
    <row r="267" ht="12" x14ac:dyDescent="0.2"/>
    <row r="268" ht="12" x14ac:dyDescent="0.2"/>
    <row r="269" ht="12" x14ac:dyDescent="0.2"/>
    <row r="270" ht="12" x14ac:dyDescent="0.2"/>
    <row r="271" ht="12" x14ac:dyDescent="0.2"/>
    <row r="272" ht="12" x14ac:dyDescent="0.2"/>
    <row r="273" ht="12" x14ac:dyDescent="0.2"/>
    <row r="274" ht="12" x14ac:dyDescent="0.2"/>
    <row r="275" ht="12" x14ac:dyDescent="0.2"/>
    <row r="276" ht="12" x14ac:dyDescent="0.2"/>
    <row r="277" ht="12" x14ac:dyDescent="0.2"/>
    <row r="278" ht="12" x14ac:dyDescent="0.2"/>
    <row r="279" ht="12" x14ac:dyDescent="0.2"/>
    <row r="280" ht="12" x14ac:dyDescent="0.2"/>
    <row r="281" ht="12" x14ac:dyDescent="0.2"/>
    <row r="282" ht="12" x14ac:dyDescent="0.2"/>
    <row r="283" ht="12" x14ac:dyDescent="0.2"/>
    <row r="284" ht="12" x14ac:dyDescent="0.2"/>
    <row r="285" ht="12" x14ac:dyDescent="0.2"/>
    <row r="286" ht="12" x14ac:dyDescent="0.2"/>
    <row r="287" ht="12" x14ac:dyDescent="0.2"/>
    <row r="288" ht="12" x14ac:dyDescent="0.2"/>
    <row r="289" ht="12" x14ac:dyDescent="0.2"/>
    <row r="290" ht="12" x14ac:dyDescent="0.2"/>
    <row r="291" ht="12" x14ac:dyDescent="0.2"/>
    <row r="292" ht="12" x14ac:dyDescent="0.2"/>
    <row r="293" ht="12" x14ac:dyDescent="0.2"/>
    <row r="294" ht="12" x14ac:dyDescent="0.2"/>
    <row r="295" ht="12" x14ac:dyDescent="0.2"/>
    <row r="296" ht="12" x14ac:dyDescent="0.2"/>
    <row r="297" ht="12" x14ac:dyDescent="0.2"/>
    <row r="298" ht="12" x14ac:dyDescent="0.2"/>
    <row r="299" ht="12" x14ac:dyDescent="0.2"/>
    <row r="300" ht="12" x14ac:dyDescent="0.2"/>
    <row r="301" ht="12" x14ac:dyDescent="0.2"/>
    <row r="302" ht="12" x14ac:dyDescent="0.2"/>
    <row r="303" ht="12" x14ac:dyDescent="0.2"/>
    <row r="304" ht="12" x14ac:dyDescent="0.2"/>
    <row r="305" ht="12" x14ac:dyDescent="0.2"/>
    <row r="306" ht="12" x14ac:dyDescent="0.2"/>
    <row r="307" ht="12" x14ac:dyDescent="0.2"/>
    <row r="308" ht="12" x14ac:dyDescent="0.2"/>
    <row r="309" ht="12" x14ac:dyDescent="0.2"/>
    <row r="310" ht="12" x14ac:dyDescent="0.2"/>
    <row r="311" ht="12" x14ac:dyDescent="0.2"/>
    <row r="312" ht="12" x14ac:dyDescent="0.2"/>
    <row r="313" ht="12" x14ac:dyDescent="0.2"/>
    <row r="314" ht="12" x14ac:dyDescent="0.2"/>
    <row r="315" ht="12" x14ac:dyDescent="0.2"/>
    <row r="316" ht="12" x14ac:dyDescent="0.2"/>
    <row r="317" ht="12" x14ac:dyDescent="0.2"/>
    <row r="318" ht="12" x14ac:dyDescent="0.2"/>
    <row r="319" ht="12" x14ac:dyDescent="0.2"/>
    <row r="320" ht="12" x14ac:dyDescent="0.2"/>
    <row r="321" ht="12" x14ac:dyDescent="0.2"/>
    <row r="322" ht="12" x14ac:dyDescent="0.2"/>
    <row r="323" ht="12" x14ac:dyDescent="0.2"/>
    <row r="324" ht="12" x14ac:dyDescent="0.2"/>
    <row r="325" ht="12" x14ac:dyDescent="0.2"/>
    <row r="326" ht="12" x14ac:dyDescent="0.2"/>
    <row r="327" ht="12" x14ac:dyDescent="0.2"/>
    <row r="328" ht="12" x14ac:dyDescent="0.2"/>
    <row r="329" ht="12" x14ac:dyDescent="0.2"/>
    <row r="330" ht="12" x14ac:dyDescent="0.2"/>
    <row r="331" ht="12" x14ac:dyDescent="0.2"/>
    <row r="332" ht="12" x14ac:dyDescent="0.2"/>
    <row r="333" ht="12" x14ac:dyDescent="0.2"/>
    <row r="334" ht="12" x14ac:dyDescent="0.2"/>
    <row r="335" ht="12" x14ac:dyDescent="0.2"/>
    <row r="336" ht="12" x14ac:dyDescent="0.2"/>
    <row r="337" ht="12" x14ac:dyDescent="0.2"/>
    <row r="338" ht="12" x14ac:dyDescent="0.2"/>
    <row r="339" ht="12" x14ac:dyDescent="0.2"/>
    <row r="340" ht="12" x14ac:dyDescent="0.2"/>
    <row r="341" ht="12" x14ac:dyDescent="0.2"/>
    <row r="342" ht="12" x14ac:dyDescent="0.2"/>
    <row r="343" ht="12" x14ac:dyDescent="0.2"/>
    <row r="344" ht="12" x14ac:dyDescent="0.2"/>
    <row r="345" ht="12" x14ac:dyDescent="0.2"/>
    <row r="346" ht="12" x14ac:dyDescent="0.2"/>
    <row r="347" ht="12" x14ac:dyDescent="0.2"/>
    <row r="348" ht="12" x14ac:dyDescent="0.2"/>
    <row r="349" ht="12" x14ac:dyDescent="0.2"/>
    <row r="350" ht="12" x14ac:dyDescent="0.2"/>
    <row r="351" ht="12" x14ac:dyDescent="0.2"/>
    <row r="352" ht="12" x14ac:dyDescent="0.2"/>
    <row r="353" ht="12" x14ac:dyDescent="0.2"/>
    <row r="354" ht="12" x14ac:dyDescent="0.2"/>
    <row r="355" ht="12" x14ac:dyDescent="0.2"/>
    <row r="356" ht="12" x14ac:dyDescent="0.2"/>
    <row r="357" ht="12" x14ac:dyDescent="0.2"/>
    <row r="358" ht="12" x14ac:dyDescent="0.2"/>
    <row r="359" ht="12" x14ac:dyDescent="0.2"/>
    <row r="360" ht="12" x14ac:dyDescent="0.2"/>
    <row r="361" ht="12" x14ac:dyDescent="0.2"/>
    <row r="362" ht="12" x14ac:dyDescent="0.2"/>
    <row r="363" ht="12" x14ac:dyDescent="0.2"/>
    <row r="364" ht="12" x14ac:dyDescent="0.2"/>
    <row r="365" ht="12" x14ac:dyDescent="0.2"/>
    <row r="366" ht="12" x14ac:dyDescent="0.2"/>
    <row r="367" ht="12" x14ac:dyDescent="0.2"/>
    <row r="368" ht="12" x14ac:dyDescent="0.2"/>
    <row r="369" ht="12" x14ac:dyDescent="0.2"/>
    <row r="370" ht="12" x14ac:dyDescent="0.2"/>
    <row r="371" ht="12" x14ac:dyDescent="0.2"/>
    <row r="372" ht="12" x14ac:dyDescent="0.2"/>
    <row r="373" ht="12" x14ac:dyDescent="0.2"/>
    <row r="374" ht="12" x14ac:dyDescent="0.2"/>
    <row r="375" ht="12" x14ac:dyDescent="0.2"/>
    <row r="376" ht="12" x14ac:dyDescent="0.2"/>
    <row r="377" ht="12" x14ac:dyDescent="0.2"/>
    <row r="378" ht="12" x14ac:dyDescent="0.2"/>
    <row r="379" ht="12" x14ac:dyDescent="0.2"/>
    <row r="380" ht="12" x14ac:dyDescent="0.2"/>
    <row r="381" ht="12" x14ac:dyDescent="0.2"/>
    <row r="382" ht="12" x14ac:dyDescent="0.2"/>
    <row r="383" ht="12" x14ac:dyDescent="0.2"/>
    <row r="384" ht="12" x14ac:dyDescent="0.2"/>
    <row r="385" ht="12" x14ac:dyDescent="0.2"/>
    <row r="386" ht="12" x14ac:dyDescent="0.2"/>
    <row r="387" ht="12" x14ac:dyDescent="0.2"/>
    <row r="388" ht="12" x14ac:dyDescent="0.2"/>
    <row r="389" ht="12" x14ac:dyDescent="0.2"/>
    <row r="390" ht="12" x14ac:dyDescent="0.2"/>
    <row r="391" ht="12" x14ac:dyDescent="0.2"/>
    <row r="392" ht="12" x14ac:dyDescent="0.2"/>
    <row r="393" ht="12" x14ac:dyDescent="0.2"/>
    <row r="394" ht="12" x14ac:dyDescent="0.2"/>
    <row r="395" ht="12" x14ac:dyDescent="0.2"/>
    <row r="396" ht="12" x14ac:dyDescent="0.2"/>
    <row r="397" ht="12" x14ac:dyDescent="0.2"/>
    <row r="398" ht="12" x14ac:dyDescent="0.2"/>
    <row r="399" ht="12" x14ac:dyDescent="0.2"/>
    <row r="400" ht="12" x14ac:dyDescent="0.2"/>
    <row r="401" ht="12" x14ac:dyDescent="0.2"/>
    <row r="402" ht="12" x14ac:dyDescent="0.2"/>
    <row r="403" ht="12" x14ac:dyDescent="0.2"/>
    <row r="404" ht="12" x14ac:dyDescent="0.2"/>
    <row r="405" ht="12" x14ac:dyDescent="0.2"/>
    <row r="406" ht="12" x14ac:dyDescent="0.2"/>
    <row r="407" ht="12" x14ac:dyDescent="0.2"/>
    <row r="408" ht="12" x14ac:dyDescent="0.2"/>
    <row r="409" ht="12" x14ac:dyDescent="0.2"/>
    <row r="410" ht="12" x14ac:dyDescent="0.2"/>
    <row r="411" ht="12" x14ac:dyDescent="0.2"/>
    <row r="412" ht="12" x14ac:dyDescent="0.2"/>
    <row r="413" ht="12" x14ac:dyDescent="0.2"/>
    <row r="414" ht="12" x14ac:dyDescent="0.2"/>
    <row r="415" ht="12" x14ac:dyDescent="0.2"/>
    <row r="416" ht="12" x14ac:dyDescent="0.2"/>
    <row r="417" ht="12" x14ac:dyDescent="0.2"/>
    <row r="418" ht="12" x14ac:dyDescent="0.2"/>
    <row r="419" ht="12" x14ac:dyDescent="0.2"/>
    <row r="420" ht="12" x14ac:dyDescent="0.2"/>
    <row r="421" ht="12" x14ac:dyDescent="0.2"/>
    <row r="422" ht="12" x14ac:dyDescent="0.2"/>
    <row r="423" ht="12" x14ac:dyDescent="0.2"/>
    <row r="424" ht="12" x14ac:dyDescent="0.2"/>
    <row r="425" ht="12" x14ac:dyDescent="0.2"/>
    <row r="426" ht="12" x14ac:dyDescent="0.2"/>
    <row r="427" ht="12" x14ac:dyDescent="0.2"/>
    <row r="428" ht="12" x14ac:dyDescent="0.2"/>
    <row r="429" ht="12" x14ac:dyDescent="0.2"/>
    <row r="430" ht="12" x14ac:dyDescent="0.2"/>
    <row r="431" ht="12" x14ac:dyDescent="0.2"/>
    <row r="432" ht="12" x14ac:dyDescent="0.2"/>
    <row r="433" ht="12" x14ac:dyDescent="0.2"/>
    <row r="434" ht="12" x14ac:dyDescent="0.2"/>
    <row r="435" ht="12" x14ac:dyDescent="0.2"/>
    <row r="436" ht="12" x14ac:dyDescent="0.2"/>
    <row r="437" ht="12" x14ac:dyDescent="0.2"/>
    <row r="438" ht="12" x14ac:dyDescent="0.2"/>
    <row r="439" ht="12" x14ac:dyDescent="0.2"/>
    <row r="440" ht="12" x14ac:dyDescent="0.2"/>
    <row r="441" ht="12" x14ac:dyDescent="0.2"/>
    <row r="442" ht="12" x14ac:dyDescent="0.2"/>
    <row r="443" ht="12" x14ac:dyDescent="0.2"/>
    <row r="444" ht="12" x14ac:dyDescent="0.2"/>
    <row r="445" ht="12" x14ac:dyDescent="0.2"/>
    <row r="446" ht="12" x14ac:dyDescent="0.2"/>
    <row r="447" ht="12" x14ac:dyDescent="0.2"/>
    <row r="448" ht="12" x14ac:dyDescent="0.2"/>
    <row r="449" ht="12" x14ac:dyDescent="0.2"/>
    <row r="450" ht="12" x14ac:dyDescent="0.2"/>
    <row r="451" ht="12" x14ac:dyDescent="0.2"/>
    <row r="452" ht="12" x14ac:dyDescent="0.2"/>
    <row r="453" ht="12" x14ac:dyDescent="0.2"/>
    <row r="454" ht="12" x14ac:dyDescent="0.2"/>
    <row r="455" ht="12" x14ac:dyDescent="0.2"/>
    <row r="456" ht="12" x14ac:dyDescent="0.2"/>
    <row r="457" ht="12" x14ac:dyDescent="0.2"/>
    <row r="458" ht="12" x14ac:dyDescent="0.2"/>
    <row r="459" ht="12" x14ac:dyDescent="0.2"/>
    <row r="460" ht="12" x14ac:dyDescent="0.2"/>
    <row r="461" ht="12" x14ac:dyDescent="0.2"/>
    <row r="462" ht="12" x14ac:dyDescent="0.2"/>
    <row r="463" ht="12" x14ac:dyDescent="0.2"/>
    <row r="464" ht="12" x14ac:dyDescent="0.2"/>
    <row r="465" ht="12" x14ac:dyDescent="0.2"/>
    <row r="466" ht="12" x14ac:dyDescent="0.2"/>
    <row r="467" ht="12" x14ac:dyDescent="0.2"/>
    <row r="468" ht="12" x14ac:dyDescent="0.2"/>
    <row r="469" ht="12" x14ac:dyDescent="0.2"/>
    <row r="470" ht="12" x14ac:dyDescent="0.2"/>
    <row r="471" ht="12" x14ac:dyDescent="0.2"/>
    <row r="472" ht="12" x14ac:dyDescent="0.2"/>
    <row r="473" ht="12" x14ac:dyDescent="0.2"/>
    <row r="474" ht="12" x14ac:dyDescent="0.2"/>
    <row r="475" ht="12" x14ac:dyDescent="0.2"/>
    <row r="476" ht="12" x14ac:dyDescent="0.2"/>
    <row r="477" ht="12" x14ac:dyDescent="0.2"/>
    <row r="478" ht="12" x14ac:dyDescent="0.2"/>
    <row r="479" ht="12" x14ac:dyDescent="0.2"/>
    <row r="480" ht="12" x14ac:dyDescent="0.2"/>
    <row r="481" ht="12" x14ac:dyDescent="0.2"/>
    <row r="482" ht="12" x14ac:dyDescent="0.2"/>
    <row r="483" ht="12" x14ac:dyDescent="0.2"/>
    <row r="484" ht="12" x14ac:dyDescent="0.2"/>
    <row r="485" ht="12" x14ac:dyDescent="0.2"/>
    <row r="486" ht="12" x14ac:dyDescent="0.2"/>
    <row r="487" ht="12" x14ac:dyDescent="0.2"/>
    <row r="488" ht="12" x14ac:dyDescent="0.2"/>
    <row r="489" ht="12" x14ac:dyDescent="0.2"/>
    <row r="490" ht="12" x14ac:dyDescent="0.2"/>
    <row r="491" ht="12" x14ac:dyDescent="0.2"/>
    <row r="492" ht="12" x14ac:dyDescent="0.2"/>
    <row r="493" ht="12" x14ac:dyDescent="0.2"/>
    <row r="494" ht="12" x14ac:dyDescent="0.2"/>
    <row r="495" ht="12" x14ac:dyDescent="0.2"/>
    <row r="496" ht="12" x14ac:dyDescent="0.2"/>
    <row r="497" ht="12" x14ac:dyDescent="0.2"/>
    <row r="498" ht="12" x14ac:dyDescent="0.2"/>
    <row r="499" ht="12" x14ac:dyDescent="0.2"/>
    <row r="500" ht="12" x14ac:dyDescent="0.2"/>
    <row r="501" ht="12" x14ac:dyDescent="0.2"/>
    <row r="502" ht="12" x14ac:dyDescent="0.2"/>
    <row r="503" ht="12" x14ac:dyDescent="0.2"/>
    <row r="504" ht="12" x14ac:dyDescent="0.2"/>
    <row r="505" ht="12" x14ac:dyDescent="0.2"/>
    <row r="506" ht="12" x14ac:dyDescent="0.2"/>
    <row r="507" ht="12" x14ac:dyDescent="0.2"/>
    <row r="508" ht="12" x14ac:dyDescent="0.2"/>
    <row r="509" ht="12" x14ac:dyDescent="0.2"/>
    <row r="510" ht="12" x14ac:dyDescent="0.2"/>
    <row r="511" ht="12" x14ac:dyDescent="0.2"/>
    <row r="512" ht="12" x14ac:dyDescent="0.2"/>
    <row r="513" ht="12" x14ac:dyDescent="0.2"/>
    <row r="514" ht="12" x14ac:dyDescent="0.2"/>
    <row r="515" ht="12" x14ac:dyDescent="0.2"/>
    <row r="516" ht="12" x14ac:dyDescent="0.2"/>
    <row r="517" ht="12" x14ac:dyDescent="0.2"/>
    <row r="518" ht="12" x14ac:dyDescent="0.2"/>
    <row r="519" ht="12" x14ac:dyDescent="0.2"/>
    <row r="520" ht="12" x14ac:dyDescent="0.2"/>
    <row r="521" ht="12" x14ac:dyDescent="0.2"/>
    <row r="522" ht="12" x14ac:dyDescent="0.2"/>
    <row r="523" ht="12" x14ac:dyDescent="0.2"/>
    <row r="524" ht="12" x14ac:dyDescent="0.2"/>
    <row r="525" ht="12" x14ac:dyDescent="0.2"/>
    <row r="526" ht="12" x14ac:dyDescent="0.2"/>
    <row r="527" ht="12" x14ac:dyDescent="0.2"/>
    <row r="528" ht="12" x14ac:dyDescent="0.2"/>
    <row r="529" ht="12" x14ac:dyDescent="0.2"/>
    <row r="530" ht="12" x14ac:dyDescent="0.2"/>
    <row r="531" ht="12" x14ac:dyDescent="0.2"/>
    <row r="532" ht="12" x14ac:dyDescent="0.2"/>
    <row r="533" ht="12" x14ac:dyDescent="0.2"/>
    <row r="534" ht="12" x14ac:dyDescent="0.2"/>
    <row r="535" ht="12" x14ac:dyDescent="0.2"/>
    <row r="536" ht="12" x14ac:dyDescent="0.2"/>
    <row r="537" ht="12" x14ac:dyDescent="0.2"/>
    <row r="538" ht="12" x14ac:dyDescent="0.2"/>
    <row r="539" ht="12" x14ac:dyDescent="0.2"/>
    <row r="540" ht="12" x14ac:dyDescent="0.2"/>
    <row r="541" ht="12" x14ac:dyDescent="0.2"/>
    <row r="542" ht="12" x14ac:dyDescent="0.2"/>
    <row r="543" ht="12" x14ac:dyDescent="0.2"/>
    <row r="544" ht="12" x14ac:dyDescent="0.2"/>
    <row r="545" ht="12" x14ac:dyDescent="0.2"/>
    <row r="546" ht="12" x14ac:dyDescent="0.2"/>
    <row r="547" ht="12" x14ac:dyDescent="0.2"/>
    <row r="548" ht="12" x14ac:dyDescent="0.2"/>
    <row r="549" ht="12" x14ac:dyDescent="0.2"/>
    <row r="550" ht="12" x14ac:dyDescent="0.2"/>
    <row r="551" ht="12" x14ac:dyDescent="0.2"/>
    <row r="552" ht="12" x14ac:dyDescent="0.2"/>
    <row r="553" ht="12" x14ac:dyDescent="0.2"/>
    <row r="554" ht="12" x14ac:dyDescent="0.2"/>
    <row r="555" ht="12" x14ac:dyDescent="0.2"/>
    <row r="556" ht="12" x14ac:dyDescent="0.2"/>
    <row r="557" ht="12" x14ac:dyDescent="0.2"/>
    <row r="558" ht="12" x14ac:dyDescent="0.2"/>
    <row r="559" ht="12" x14ac:dyDescent="0.2"/>
    <row r="560" ht="12" x14ac:dyDescent="0.2"/>
    <row r="561" ht="12" x14ac:dyDescent="0.2"/>
    <row r="562" ht="12" x14ac:dyDescent="0.2"/>
    <row r="563" ht="12" x14ac:dyDescent="0.2"/>
    <row r="564" ht="12" x14ac:dyDescent="0.2"/>
    <row r="565" ht="12" x14ac:dyDescent="0.2"/>
    <row r="566" ht="12" x14ac:dyDescent="0.2"/>
    <row r="567" ht="12" x14ac:dyDescent="0.2"/>
    <row r="568" ht="12" x14ac:dyDescent="0.2"/>
    <row r="569" ht="12" x14ac:dyDescent="0.2"/>
    <row r="570" ht="12" x14ac:dyDescent="0.2"/>
    <row r="571" ht="12" x14ac:dyDescent="0.2"/>
    <row r="572" ht="12" x14ac:dyDescent="0.2"/>
    <row r="573" ht="12" x14ac:dyDescent="0.2"/>
    <row r="574" ht="12" x14ac:dyDescent="0.2"/>
    <row r="575" ht="12" x14ac:dyDescent="0.2"/>
    <row r="576" ht="12" x14ac:dyDescent="0.2"/>
    <row r="577" ht="12" x14ac:dyDescent="0.2"/>
    <row r="578" ht="12" x14ac:dyDescent="0.2"/>
    <row r="579" ht="12" x14ac:dyDescent="0.2"/>
    <row r="580" ht="12" x14ac:dyDescent="0.2"/>
    <row r="581" ht="12" x14ac:dyDescent="0.2"/>
    <row r="582" ht="12" x14ac:dyDescent="0.2"/>
    <row r="583" ht="12" x14ac:dyDescent="0.2"/>
    <row r="584" ht="12" x14ac:dyDescent="0.2"/>
    <row r="585" ht="12" x14ac:dyDescent="0.2"/>
    <row r="586" ht="12" x14ac:dyDescent="0.2"/>
    <row r="587" ht="12" x14ac:dyDescent="0.2"/>
    <row r="588" ht="12" x14ac:dyDescent="0.2"/>
    <row r="589" ht="12" x14ac:dyDescent="0.2"/>
    <row r="590" ht="12" x14ac:dyDescent="0.2"/>
    <row r="591" ht="12" x14ac:dyDescent="0.2"/>
    <row r="592" ht="12" x14ac:dyDescent="0.2"/>
    <row r="593" ht="12" x14ac:dyDescent="0.2"/>
    <row r="594" ht="12" x14ac:dyDescent="0.2"/>
    <row r="595" ht="12" x14ac:dyDescent="0.2"/>
    <row r="596" ht="12" x14ac:dyDescent="0.2"/>
    <row r="597" ht="12" x14ac:dyDescent="0.2"/>
    <row r="598" ht="12" x14ac:dyDescent="0.2"/>
    <row r="599" ht="12" x14ac:dyDescent="0.2"/>
    <row r="600" ht="12" x14ac:dyDescent="0.2"/>
    <row r="601" ht="12" x14ac:dyDescent="0.2"/>
    <row r="602" ht="12" x14ac:dyDescent="0.2"/>
    <row r="603" ht="12" x14ac:dyDescent="0.2"/>
    <row r="604" ht="12" x14ac:dyDescent="0.2"/>
    <row r="605" ht="12" x14ac:dyDescent="0.2"/>
    <row r="606" ht="12" x14ac:dyDescent="0.2"/>
    <row r="607" ht="12" x14ac:dyDescent="0.2"/>
    <row r="608" ht="12" x14ac:dyDescent="0.2"/>
    <row r="609" ht="12" x14ac:dyDescent="0.2"/>
    <row r="610" ht="12" x14ac:dyDescent="0.2"/>
    <row r="611" ht="12" x14ac:dyDescent="0.2"/>
    <row r="612" ht="12" x14ac:dyDescent="0.2"/>
    <row r="613" ht="12" x14ac:dyDescent="0.2"/>
    <row r="614" ht="12" x14ac:dyDescent="0.2"/>
    <row r="615" ht="12" x14ac:dyDescent="0.2"/>
    <row r="616" ht="12" x14ac:dyDescent="0.2"/>
    <row r="617" ht="12" x14ac:dyDescent="0.2"/>
    <row r="618" ht="12" x14ac:dyDescent="0.2"/>
    <row r="619" ht="12" x14ac:dyDescent="0.2"/>
    <row r="620" ht="12" x14ac:dyDescent="0.2"/>
    <row r="621" ht="12" x14ac:dyDescent="0.2"/>
    <row r="622" ht="12" x14ac:dyDescent="0.2"/>
    <row r="623" ht="12" x14ac:dyDescent="0.2"/>
    <row r="624" ht="12" x14ac:dyDescent="0.2"/>
    <row r="625" ht="12" x14ac:dyDescent="0.2"/>
    <row r="626" ht="12" x14ac:dyDescent="0.2"/>
    <row r="627" ht="12" x14ac:dyDescent="0.2"/>
    <row r="628" ht="12" x14ac:dyDescent="0.2"/>
    <row r="629" ht="12" x14ac:dyDescent="0.2"/>
    <row r="630" ht="12" x14ac:dyDescent="0.2"/>
    <row r="631" ht="12" x14ac:dyDescent="0.2"/>
    <row r="632" ht="12" x14ac:dyDescent="0.2"/>
    <row r="633" ht="12" x14ac:dyDescent="0.2"/>
    <row r="634" ht="12" x14ac:dyDescent="0.2"/>
    <row r="635" ht="12" x14ac:dyDescent="0.2"/>
    <row r="636" ht="12" x14ac:dyDescent="0.2"/>
    <row r="637" ht="12" x14ac:dyDescent="0.2"/>
    <row r="638" ht="12" x14ac:dyDescent="0.2"/>
    <row r="639" ht="12" x14ac:dyDescent="0.2"/>
    <row r="640" ht="12" x14ac:dyDescent="0.2"/>
    <row r="641" ht="12" x14ac:dyDescent="0.2"/>
    <row r="642" ht="12" x14ac:dyDescent="0.2"/>
    <row r="643" ht="12" x14ac:dyDescent="0.2"/>
    <row r="644" ht="12" x14ac:dyDescent="0.2"/>
    <row r="645" ht="12" x14ac:dyDescent="0.2"/>
    <row r="646" ht="12" x14ac:dyDescent="0.2"/>
    <row r="647" ht="12" x14ac:dyDescent="0.2"/>
    <row r="648" ht="12" x14ac:dyDescent="0.2"/>
    <row r="649" ht="12" x14ac:dyDescent="0.2"/>
    <row r="650" ht="12" x14ac:dyDescent="0.2"/>
    <row r="651" ht="12" x14ac:dyDescent="0.2"/>
    <row r="652" ht="12" x14ac:dyDescent="0.2"/>
    <row r="653" ht="12" x14ac:dyDescent="0.2"/>
    <row r="654" ht="12" x14ac:dyDescent="0.2"/>
    <row r="655" ht="12" x14ac:dyDescent="0.2"/>
    <row r="656" ht="12" x14ac:dyDescent="0.2"/>
    <row r="657" ht="12" x14ac:dyDescent="0.2"/>
    <row r="658" ht="12" x14ac:dyDescent="0.2"/>
    <row r="659" ht="12" x14ac:dyDescent="0.2"/>
    <row r="660" ht="12" x14ac:dyDescent="0.2"/>
    <row r="661" ht="12" x14ac:dyDescent="0.2"/>
    <row r="662" ht="12" x14ac:dyDescent="0.2"/>
    <row r="663" ht="12" x14ac:dyDescent="0.2"/>
    <row r="664" ht="12" x14ac:dyDescent="0.2"/>
    <row r="665" ht="12" x14ac:dyDescent="0.2"/>
    <row r="666" ht="12" x14ac:dyDescent="0.2"/>
    <row r="667" ht="12" x14ac:dyDescent="0.2"/>
    <row r="668" ht="12" x14ac:dyDescent="0.2"/>
    <row r="669" ht="12" x14ac:dyDescent="0.2"/>
    <row r="670" ht="12" x14ac:dyDescent="0.2"/>
    <row r="671" ht="12" x14ac:dyDescent="0.2"/>
    <row r="672" ht="12" x14ac:dyDescent="0.2"/>
    <row r="673" ht="12" x14ac:dyDescent="0.2"/>
    <row r="674" ht="12" x14ac:dyDescent="0.2"/>
    <row r="675" ht="12" x14ac:dyDescent="0.2"/>
    <row r="676" ht="12" x14ac:dyDescent="0.2"/>
    <row r="677" ht="12" x14ac:dyDescent="0.2"/>
    <row r="678" ht="12" x14ac:dyDescent="0.2"/>
    <row r="679" ht="12" x14ac:dyDescent="0.2"/>
    <row r="680" ht="12" x14ac:dyDescent="0.2"/>
    <row r="681" ht="12" x14ac:dyDescent="0.2"/>
    <row r="682" ht="12" x14ac:dyDescent="0.2"/>
    <row r="683" ht="12" x14ac:dyDescent="0.2"/>
    <row r="684" ht="12" x14ac:dyDescent="0.2"/>
    <row r="685" ht="12" x14ac:dyDescent="0.2"/>
    <row r="686" ht="12" x14ac:dyDescent="0.2"/>
    <row r="687" ht="12" x14ac:dyDescent="0.2"/>
    <row r="688" ht="12" x14ac:dyDescent="0.2"/>
    <row r="689" ht="12" x14ac:dyDescent="0.2"/>
    <row r="690" ht="12" x14ac:dyDescent="0.2"/>
    <row r="691" ht="12" x14ac:dyDescent="0.2"/>
    <row r="692" ht="12" x14ac:dyDescent="0.2"/>
    <row r="693" ht="12" x14ac:dyDescent="0.2"/>
    <row r="694" ht="12" x14ac:dyDescent="0.2"/>
    <row r="695" ht="12" x14ac:dyDescent="0.2"/>
    <row r="696" ht="12" x14ac:dyDescent="0.2"/>
    <row r="697" ht="12" x14ac:dyDescent="0.2"/>
    <row r="698" ht="12" x14ac:dyDescent="0.2"/>
    <row r="699" ht="12" x14ac:dyDescent="0.2"/>
    <row r="700" ht="12" x14ac:dyDescent="0.2"/>
    <row r="701" ht="12" x14ac:dyDescent="0.2"/>
    <row r="702" ht="12" x14ac:dyDescent="0.2"/>
    <row r="703" ht="12" x14ac:dyDescent="0.2"/>
    <row r="704" ht="12" x14ac:dyDescent="0.2"/>
    <row r="705" ht="12" x14ac:dyDescent="0.2"/>
    <row r="706" ht="12" x14ac:dyDescent="0.2"/>
    <row r="707" ht="12" x14ac:dyDescent="0.2"/>
    <row r="708" ht="12" x14ac:dyDescent="0.2"/>
    <row r="709" ht="12" x14ac:dyDescent="0.2"/>
    <row r="710" ht="12" x14ac:dyDescent="0.2"/>
    <row r="711" ht="12" x14ac:dyDescent="0.2"/>
    <row r="712" ht="12" x14ac:dyDescent="0.2"/>
    <row r="713" ht="12" x14ac:dyDescent="0.2"/>
    <row r="714" ht="12" x14ac:dyDescent="0.2"/>
    <row r="715" ht="12" x14ac:dyDescent="0.2"/>
    <row r="716" ht="12" x14ac:dyDescent="0.2"/>
    <row r="717" ht="12" x14ac:dyDescent="0.2"/>
    <row r="718" ht="12" x14ac:dyDescent="0.2"/>
    <row r="719" ht="12" x14ac:dyDescent="0.2"/>
    <row r="720" ht="12" x14ac:dyDescent="0.2"/>
    <row r="721" ht="12" x14ac:dyDescent="0.2"/>
    <row r="722" ht="12" x14ac:dyDescent="0.2"/>
    <row r="723" ht="12" x14ac:dyDescent="0.2"/>
    <row r="724" ht="12" x14ac:dyDescent="0.2"/>
    <row r="725" ht="12" x14ac:dyDescent="0.2"/>
    <row r="726" ht="12" x14ac:dyDescent="0.2"/>
    <row r="727" ht="12" x14ac:dyDescent="0.2"/>
    <row r="728" ht="12" x14ac:dyDescent="0.2"/>
    <row r="729" ht="12" x14ac:dyDescent="0.2"/>
    <row r="730" ht="12" x14ac:dyDescent="0.2"/>
    <row r="731" ht="12" x14ac:dyDescent="0.2"/>
    <row r="732" ht="12" x14ac:dyDescent="0.2"/>
    <row r="733" ht="12" x14ac:dyDescent="0.2"/>
    <row r="734" ht="12" x14ac:dyDescent="0.2"/>
    <row r="735" ht="12" x14ac:dyDescent="0.2"/>
    <row r="736" ht="12" x14ac:dyDescent="0.2"/>
    <row r="737" ht="12" x14ac:dyDescent="0.2"/>
    <row r="738" ht="12" x14ac:dyDescent="0.2"/>
    <row r="739" ht="12" x14ac:dyDescent="0.2"/>
    <row r="740" ht="12" x14ac:dyDescent="0.2"/>
    <row r="741" ht="12" x14ac:dyDescent="0.2"/>
    <row r="742" ht="12" x14ac:dyDescent="0.2"/>
    <row r="743" ht="12" x14ac:dyDescent="0.2"/>
    <row r="744" ht="12" x14ac:dyDescent="0.2"/>
    <row r="745" ht="12" x14ac:dyDescent="0.2"/>
    <row r="746" ht="12" x14ac:dyDescent="0.2"/>
    <row r="747" ht="12" x14ac:dyDescent="0.2"/>
    <row r="748" ht="12" x14ac:dyDescent="0.2"/>
    <row r="749" ht="12" x14ac:dyDescent="0.2"/>
    <row r="750" ht="12" x14ac:dyDescent="0.2"/>
    <row r="751" ht="12" x14ac:dyDescent="0.2"/>
    <row r="752" ht="12" x14ac:dyDescent="0.2"/>
    <row r="753" ht="12" x14ac:dyDescent="0.2"/>
    <row r="754" ht="12" x14ac:dyDescent="0.2"/>
    <row r="755" ht="12" x14ac:dyDescent="0.2"/>
    <row r="756" ht="12" x14ac:dyDescent="0.2"/>
    <row r="757" ht="12" x14ac:dyDescent="0.2"/>
    <row r="758" ht="12" x14ac:dyDescent="0.2"/>
    <row r="759" ht="12" x14ac:dyDescent="0.2"/>
    <row r="760" ht="12" x14ac:dyDescent="0.2"/>
    <row r="761" ht="12" x14ac:dyDescent="0.2"/>
    <row r="762" ht="12" x14ac:dyDescent="0.2"/>
    <row r="763" ht="12" x14ac:dyDescent="0.2"/>
    <row r="764" ht="12" x14ac:dyDescent="0.2"/>
    <row r="765" ht="12" x14ac:dyDescent="0.2"/>
    <row r="766" ht="12" x14ac:dyDescent="0.2"/>
    <row r="767" ht="12" x14ac:dyDescent="0.2"/>
    <row r="768" ht="12" x14ac:dyDescent="0.2"/>
    <row r="769" ht="12" x14ac:dyDescent="0.2"/>
    <row r="770" ht="12" x14ac:dyDescent="0.2"/>
    <row r="771" ht="12" x14ac:dyDescent="0.2"/>
    <row r="772" ht="12" x14ac:dyDescent="0.2"/>
    <row r="773" ht="12" x14ac:dyDescent="0.2"/>
    <row r="774" ht="12" x14ac:dyDescent="0.2"/>
    <row r="775" ht="12" x14ac:dyDescent="0.2"/>
    <row r="776" ht="12" x14ac:dyDescent="0.2"/>
    <row r="777" ht="12" x14ac:dyDescent="0.2"/>
    <row r="778" ht="12" x14ac:dyDescent="0.2"/>
    <row r="779" ht="12" x14ac:dyDescent="0.2"/>
    <row r="780" ht="12" x14ac:dyDescent="0.2"/>
    <row r="781" ht="12" x14ac:dyDescent="0.2"/>
    <row r="782" ht="12" x14ac:dyDescent="0.2"/>
    <row r="783" ht="12" x14ac:dyDescent="0.2"/>
    <row r="784" ht="12" x14ac:dyDescent="0.2"/>
    <row r="785" ht="12" x14ac:dyDescent="0.2"/>
    <row r="786" ht="12" x14ac:dyDescent="0.2"/>
    <row r="787" ht="12" x14ac:dyDescent="0.2"/>
    <row r="788" ht="12" x14ac:dyDescent="0.2"/>
    <row r="789" ht="12" x14ac:dyDescent="0.2"/>
    <row r="790" ht="12" x14ac:dyDescent="0.2"/>
    <row r="791" ht="12" x14ac:dyDescent="0.2"/>
    <row r="792" ht="12" x14ac:dyDescent="0.2"/>
    <row r="793" ht="12" x14ac:dyDescent="0.2"/>
    <row r="794" ht="12" x14ac:dyDescent="0.2"/>
    <row r="795" ht="12" x14ac:dyDescent="0.2"/>
    <row r="796" ht="12" x14ac:dyDescent="0.2"/>
    <row r="797" ht="12" x14ac:dyDescent="0.2"/>
    <row r="798" ht="12" x14ac:dyDescent="0.2"/>
    <row r="799" ht="12" x14ac:dyDescent="0.2"/>
    <row r="800" ht="12" x14ac:dyDescent="0.2"/>
    <row r="801" ht="12" x14ac:dyDescent="0.2"/>
    <row r="802" ht="12" x14ac:dyDescent="0.2"/>
    <row r="803" ht="12" x14ac:dyDescent="0.2"/>
    <row r="804" ht="12" x14ac:dyDescent="0.2"/>
    <row r="805" ht="12" x14ac:dyDescent="0.2"/>
    <row r="806" ht="12" x14ac:dyDescent="0.2"/>
    <row r="807" ht="12" x14ac:dyDescent="0.2"/>
    <row r="808" ht="12" x14ac:dyDescent="0.2"/>
    <row r="809" ht="12" x14ac:dyDescent="0.2"/>
    <row r="810" ht="12" x14ac:dyDescent="0.2"/>
    <row r="811" ht="12" x14ac:dyDescent="0.2"/>
    <row r="812" ht="12" x14ac:dyDescent="0.2"/>
    <row r="813" ht="12" x14ac:dyDescent="0.2"/>
    <row r="814" ht="12" x14ac:dyDescent="0.2"/>
    <row r="815" ht="12" x14ac:dyDescent="0.2"/>
    <row r="816" ht="12" x14ac:dyDescent="0.2"/>
    <row r="817" ht="12" x14ac:dyDescent="0.2"/>
    <row r="818" ht="12" x14ac:dyDescent="0.2"/>
    <row r="819" ht="12" x14ac:dyDescent="0.2"/>
    <row r="820" ht="12" x14ac:dyDescent="0.2"/>
    <row r="821" ht="12" x14ac:dyDescent="0.2"/>
    <row r="822" ht="12" x14ac:dyDescent="0.2"/>
    <row r="823" ht="12" x14ac:dyDescent="0.2"/>
    <row r="824" ht="12" x14ac:dyDescent="0.2"/>
    <row r="825" ht="12" x14ac:dyDescent="0.2"/>
    <row r="826" ht="12" x14ac:dyDescent="0.2"/>
    <row r="827" ht="12" x14ac:dyDescent="0.2"/>
    <row r="828" ht="12" x14ac:dyDescent="0.2"/>
    <row r="829" ht="12" x14ac:dyDescent="0.2"/>
    <row r="830" ht="12" x14ac:dyDescent="0.2"/>
    <row r="831" ht="12" x14ac:dyDescent="0.2"/>
    <row r="832" ht="12" x14ac:dyDescent="0.2"/>
    <row r="833" ht="12" x14ac:dyDescent="0.2"/>
    <row r="834" ht="12" x14ac:dyDescent="0.2"/>
    <row r="835" ht="12" x14ac:dyDescent="0.2"/>
    <row r="836" ht="12" x14ac:dyDescent="0.2"/>
    <row r="837" ht="12" x14ac:dyDescent="0.2"/>
    <row r="838" ht="12" x14ac:dyDescent="0.2"/>
    <row r="839" ht="12" x14ac:dyDescent="0.2"/>
    <row r="840" ht="12" x14ac:dyDescent="0.2"/>
    <row r="841" ht="12" x14ac:dyDescent="0.2"/>
    <row r="842" ht="12" x14ac:dyDescent="0.2"/>
    <row r="843" ht="12" x14ac:dyDescent="0.2"/>
    <row r="844" ht="12" x14ac:dyDescent="0.2"/>
    <row r="845" ht="12" x14ac:dyDescent="0.2"/>
    <row r="846" ht="12" x14ac:dyDescent="0.2"/>
    <row r="847" ht="12" x14ac:dyDescent="0.2"/>
    <row r="848" ht="12" x14ac:dyDescent="0.2"/>
    <row r="849" ht="12" x14ac:dyDescent="0.2"/>
    <row r="850" ht="12" x14ac:dyDescent="0.2"/>
    <row r="851" ht="12" x14ac:dyDescent="0.2"/>
    <row r="852" ht="12" x14ac:dyDescent="0.2"/>
    <row r="853" ht="12" x14ac:dyDescent="0.2"/>
    <row r="854" ht="12" x14ac:dyDescent="0.2"/>
    <row r="855" ht="12" x14ac:dyDescent="0.2"/>
    <row r="856" ht="12" x14ac:dyDescent="0.2"/>
    <row r="857" ht="12" x14ac:dyDescent="0.2"/>
    <row r="858" ht="12" x14ac:dyDescent="0.2"/>
    <row r="859" ht="12" x14ac:dyDescent="0.2"/>
    <row r="860" ht="12" x14ac:dyDescent="0.2"/>
    <row r="861" ht="12" x14ac:dyDescent="0.2"/>
    <row r="862" ht="12" x14ac:dyDescent="0.2"/>
    <row r="863" ht="12" x14ac:dyDescent="0.2"/>
    <row r="864" ht="12" x14ac:dyDescent="0.2"/>
    <row r="865" ht="12" x14ac:dyDescent="0.2"/>
    <row r="866" ht="12" x14ac:dyDescent="0.2"/>
    <row r="867" ht="12" x14ac:dyDescent="0.2"/>
    <row r="868" ht="12" x14ac:dyDescent="0.2"/>
    <row r="869" ht="12" x14ac:dyDescent="0.2"/>
    <row r="870" ht="12" x14ac:dyDescent="0.2"/>
    <row r="871" ht="12" x14ac:dyDescent="0.2"/>
    <row r="872" ht="12" x14ac:dyDescent="0.2"/>
    <row r="873" ht="12" x14ac:dyDescent="0.2"/>
    <row r="874" ht="12" x14ac:dyDescent="0.2"/>
    <row r="875" ht="12" x14ac:dyDescent="0.2"/>
    <row r="876" ht="12" x14ac:dyDescent="0.2"/>
    <row r="877" ht="12" x14ac:dyDescent="0.2"/>
    <row r="878" ht="12" x14ac:dyDescent="0.2"/>
    <row r="879" ht="12" x14ac:dyDescent="0.2"/>
    <row r="880" ht="12" x14ac:dyDescent="0.2"/>
    <row r="881" ht="12" x14ac:dyDescent="0.2"/>
    <row r="882" ht="12" x14ac:dyDescent="0.2"/>
    <row r="883" ht="12" x14ac:dyDescent="0.2"/>
    <row r="884" ht="12" x14ac:dyDescent="0.2"/>
    <row r="885" ht="12" x14ac:dyDescent="0.2"/>
    <row r="886" ht="12" x14ac:dyDescent="0.2"/>
    <row r="887" ht="12" x14ac:dyDescent="0.2"/>
    <row r="888" ht="12" x14ac:dyDescent="0.2"/>
    <row r="889" ht="12" x14ac:dyDescent="0.2"/>
    <row r="890" ht="12" x14ac:dyDescent="0.2"/>
    <row r="891" ht="12" x14ac:dyDescent="0.2"/>
    <row r="892" ht="12" x14ac:dyDescent="0.2"/>
    <row r="893" ht="12" x14ac:dyDescent="0.2"/>
    <row r="894" ht="12" x14ac:dyDescent="0.2"/>
    <row r="895" ht="12" x14ac:dyDescent="0.2"/>
    <row r="896" ht="12" x14ac:dyDescent="0.2"/>
    <row r="897" ht="12" x14ac:dyDescent="0.2"/>
    <row r="898" ht="12" x14ac:dyDescent="0.2"/>
    <row r="899" ht="12" x14ac:dyDescent="0.2"/>
    <row r="900" ht="12" x14ac:dyDescent="0.2"/>
    <row r="901" ht="12" x14ac:dyDescent="0.2"/>
    <row r="902" ht="12" x14ac:dyDescent="0.2"/>
    <row r="903" ht="12" x14ac:dyDescent="0.2"/>
    <row r="904" ht="12" x14ac:dyDescent="0.2"/>
    <row r="905" ht="12" x14ac:dyDescent="0.2"/>
    <row r="906" ht="12" x14ac:dyDescent="0.2"/>
    <row r="907" ht="12" x14ac:dyDescent="0.2"/>
    <row r="908" ht="12" x14ac:dyDescent="0.2"/>
    <row r="909" ht="12" x14ac:dyDescent="0.2"/>
    <row r="910" ht="12" x14ac:dyDescent="0.2"/>
    <row r="911" ht="12" x14ac:dyDescent="0.2"/>
    <row r="912" ht="12" x14ac:dyDescent="0.2"/>
    <row r="913" ht="12" x14ac:dyDescent="0.2"/>
    <row r="914" ht="12" x14ac:dyDescent="0.2"/>
    <row r="915" ht="12" x14ac:dyDescent="0.2"/>
    <row r="916" ht="12" x14ac:dyDescent="0.2"/>
    <row r="917" ht="12" x14ac:dyDescent="0.2"/>
    <row r="918" ht="12" x14ac:dyDescent="0.2"/>
    <row r="919" ht="12" x14ac:dyDescent="0.2"/>
    <row r="920" ht="12" x14ac:dyDescent="0.2"/>
    <row r="921" ht="12" x14ac:dyDescent="0.2"/>
    <row r="922" ht="12" x14ac:dyDescent="0.2"/>
    <row r="923" ht="12" x14ac:dyDescent="0.2"/>
    <row r="924" ht="12" x14ac:dyDescent="0.2"/>
    <row r="925" ht="12" x14ac:dyDescent="0.2"/>
    <row r="926" ht="12" x14ac:dyDescent="0.2"/>
    <row r="927" ht="12" x14ac:dyDescent="0.2"/>
    <row r="928" ht="12" x14ac:dyDescent="0.2"/>
    <row r="929" ht="12" x14ac:dyDescent="0.2"/>
    <row r="930" ht="12" x14ac:dyDescent="0.2"/>
    <row r="931" ht="12" x14ac:dyDescent="0.2"/>
    <row r="932" ht="12" x14ac:dyDescent="0.2"/>
    <row r="933" ht="12" x14ac:dyDescent="0.2"/>
    <row r="934" ht="12" x14ac:dyDescent="0.2"/>
    <row r="935" ht="12" x14ac:dyDescent="0.2"/>
    <row r="936" ht="12" x14ac:dyDescent="0.2"/>
    <row r="937" ht="12" x14ac:dyDescent="0.2"/>
    <row r="938" ht="12" x14ac:dyDescent="0.2"/>
    <row r="939" ht="12" x14ac:dyDescent="0.2"/>
    <row r="940" ht="12" x14ac:dyDescent="0.2"/>
    <row r="941" ht="12" x14ac:dyDescent="0.2"/>
    <row r="942" ht="12" x14ac:dyDescent="0.2"/>
    <row r="943" ht="12" x14ac:dyDescent="0.2"/>
    <row r="944" ht="12" x14ac:dyDescent="0.2"/>
    <row r="945" ht="12" x14ac:dyDescent="0.2"/>
    <row r="946" ht="12" x14ac:dyDescent="0.2"/>
    <row r="947" ht="12" x14ac:dyDescent="0.2"/>
    <row r="948" ht="12" x14ac:dyDescent="0.2"/>
    <row r="949" ht="12" x14ac:dyDescent="0.2"/>
    <row r="950" ht="12" x14ac:dyDescent="0.2"/>
    <row r="951" ht="12" x14ac:dyDescent="0.2"/>
    <row r="952" ht="12" x14ac:dyDescent="0.2"/>
    <row r="953" ht="12" x14ac:dyDescent="0.2"/>
    <row r="954" ht="12" x14ac:dyDescent="0.2"/>
    <row r="955" ht="12" x14ac:dyDescent="0.2"/>
    <row r="956" ht="12" x14ac:dyDescent="0.2"/>
    <row r="957" ht="12" x14ac:dyDescent="0.2"/>
    <row r="958" ht="12" x14ac:dyDescent="0.2"/>
    <row r="959" ht="12" x14ac:dyDescent="0.2"/>
    <row r="960" ht="12" x14ac:dyDescent="0.2"/>
    <row r="961" ht="12" x14ac:dyDescent="0.2"/>
    <row r="962" ht="12" x14ac:dyDescent="0.2"/>
    <row r="963" ht="12" x14ac:dyDescent="0.2"/>
    <row r="964" ht="12" x14ac:dyDescent="0.2"/>
    <row r="965" ht="12" x14ac:dyDescent="0.2"/>
    <row r="966" ht="12" x14ac:dyDescent="0.2"/>
    <row r="967" ht="12" x14ac:dyDescent="0.2"/>
    <row r="968" ht="12" x14ac:dyDescent="0.2"/>
    <row r="969" ht="12" x14ac:dyDescent="0.2"/>
    <row r="970" ht="12" x14ac:dyDescent="0.2"/>
    <row r="971" ht="12" x14ac:dyDescent="0.2"/>
    <row r="972" ht="12" x14ac:dyDescent="0.2"/>
    <row r="973" ht="12" x14ac:dyDescent="0.2"/>
    <row r="974" ht="12" x14ac:dyDescent="0.2"/>
    <row r="975" ht="12" x14ac:dyDescent="0.2"/>
    <row r="976" ht="12" x14ac:dyDescent="0.2"/>
    <row r="977" ht="12" x14ac:dyDescent="0.2"/>
    <row r="978" ht="12" x14ac:dyDescent="0.2"/>
    <row r="979" ht="12" x14ac:dyDescent="0.2"/>
    <row r="980" ht="12" x14ac:dyDescent="0.2"/>
    <row r="981" ht="12" x14ac:dyDescent="0.2"/>
    <row r="982" ht="12" x14ac:dyDescent="0.2"/>
    <row r="983" ht="12" x14ac:dyDescent="0.2"/>
    <row r="984" ht="12" x14ac:dyDescent="0.2"/>
    <row r="985" ht="12" x14ac:dyDescent="0.2"/>
    <row r="986" ht="12" x14ac:dyDescent="0.2"/>
    <row r="987" ht="12" x14ac:dyDescent="0.2"/>
    <row r="988" ht="12" x14ac:dyDescent="0.2"/>
    <row r="989" ht="12" x14ac:dyDescent="0.2"/>
    <row r="990" ht="12" x14ac:dyDescent="0.2"/>
    <row r="991" ht="12" x14ac:dyDescent="0.2"/>
    <row r="992" ht="12" x14ac:dyDescent="0.2"/>
    <row r="993" ht="12" x14ac:dyDescent="0.2"/>
    <row r="994" ht="12" x14ac:dyDescent="0.2"/>
    <row r="995" ht="12" x14ac:dyDescent="0.2"/>
    <row r="996" ht="12" x14ac:dyDescent="0.2"/>
    <row r="997" ht="12" x14ac:dyDescent="0.2"/>
    <row r="998" ht="12" x14ac:dyDescent="0.2"/>
    <row r="999" ht="12" x14ac:dyDescent="0.2"/>
    <row r="1000" ht="12" x14ac:dyDescent="0.2"/>
  </sheetData>
  <mergeCells count="2">
    <mergeCell ref="B2:G3"/>
    <mergeCell ref="B62:E63"/>
  </mergeCells>
  <printOptions horizontalCentered="1"/>
  <pageMargins left="0.15748031496062992" right="0.23622047244094491" top="0.55118110236220474" bottom="0.55118110236220474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00"/>
  <sheetViews>
    <sheetView topLeftCell="A58" workbookViewId="0">
      <selection activeCell="G73" sqref="G73"/>
    </sheetView>
  </sheetViews>
  <sheetFormatPr defaultColWidth="7.875" defaultRowHeight="15" customHeight="1" x14ac:dyDescent="0.2"/>
  <cols>
    <col min="1" max="1" width="7.875" style="25"/>
    <col min="2" max="2" width="6.375" style="26" customWidth="1"/>
    <col min="3" max="3" width="41.5" style="25" customWidth="1"/>
    <col min="4" max="4" width="10.75" style="25" customWidth="1"/>
    <col min="5" max="5" width="20.125" style="25" customWidth="1"/>
    <col min="6" max="6" width="14" style="25" customWidth="1"/>
    <col min="7" max="7" width="16.875" style="25" customWidth="1"/>
    <col min="8" max="16384" width="7.875" style="25"/>
  </cols>
  <sheetData>
    <row r="1" spans="2:7" ht="12" x14ac:dyDescent="0.2"/>
    <row r="2" spans="2:7" ht="12" x14ac:dyDescent="0.2">
      <c r="B2" s="95" t="s">
        <v>0</v>
      </c>
      <c r="C2" s="96"/>
      <c r="D2" s="96"/>
      <c r="E2" s="96"/>
      <c r="F2" s="96"/>
      <c r="G2" s="96"/>
    </row>
    <row r="3" spans="2:7" ht="24" customHeight="1" x14ac:dyDescent="0.2">
      <c r="B3" s="96"/>
      <c r="C3" s="96"/>
      <c r="D3" s="96"/>
      <c r="E3" s="96"/>
      <c r="F3" s="96"/>
      <c r="G3" s="96"/>
    </row>
    <row r="4" spans="2:7" ht="30.4" customHeight="1" x14ac:dyDescent="0.2">
      <c r="B4" s="27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</row>
    <row r="5" spans="2:7" ht="15.4" customHeight="1" x14ac:dyDescent="0.2">
      <c r="B5" s="29" t="s">
        <v>6</v>
      </c>
      <c r="C5" s="29" t="s">
        <v>7</v>
      </c>
      <c r="D5" s="30"/>
      <c r="E5" s="30"/>
      <c r="F5" s="30"/>
      <c r="G5" s="30"/>
    </row>
    <row r="6" spans="2:7" ht="12" x14ac:dyDescent="0.2">
      <c r="B6" s="28">
        <v>1</v>
      </c>
      <c r="C6" s="31" t="s">
        <v>8</v>
      </c>
      <c r="D6" s="28" t="s">
        <v>9</v>
      </c>
      <c r="E6" s="30">
        <v>59</v>
      </c>
      <c r="F6" s="30">
        <f>D65+E65</f>
        <v>56</v>
      </c>
      <c r="G6" s="30"/>
    </row>
    <row r="7" spans="2:7" ht="12" x14ac:dyDescent="0.2">
      <c r="B7" s="28">
        <v>2</v>
      </c>
      <c r="C7" s="31" t="s">
        <v>10</v>
      </c>
      <c r="D7" s="28" t="s">
        <v>9</v>
      </c>
      <c r="E7" s="30">
        <v>38</v>
      </c>
      <c r="F7" s="30">
        <v>36</v>
      </c>
      <c r="G7" s="30"/>
    </row>
    <row r="8" spans="2:7" ht="12" x14ac:dyDescent="0.2">
      <c r="B8" s="28">
        <v>3</v>
      </c>
      <c r="C8" s="31" t="s">
        <v>11</v>
      </c>
      <c r="D8" s="28" t="s">
        <v>9</v>
      </c>
      <c r="E8" s="30">
        <v>7</v>
      </c>
      <c r="F8" s="30">
        <v>7</v>
      </c>
      <c r="G8" s="30"/>
    </row>
    <row r="9" spans="2:7" ht="12" x14ac:dyDescent="0.2">
      <c r="B9" s="28">
        <v>4</v>
      </c>
      <c r="C9" s="31" t="s">
        <v>12</v>
      </c>
      <c r="D9" s="28" t="s">
        <v>13</v>
      </c>
      <c r="E9" s="30"/>
      <c r="F9" s="30"/>
      <c r="G9" s="30"/>
    </row>
    <row r="10" spans="2:7" ht="12" x14ac:dyDescent="0.2">
      <c r="B10" s="28">
        <v>5</v>
      </c>
      <c r="C10" s="31" t="s">
        <v>14</v>
      </c>
      <c r="D10" s="28" t="s">
        <v>9</v>
      </c>
      <c r="E10" s="30">
        <v>0</v>
      </c>
      <c r="F10" s="30">
        <v>-1</v>
      </c>
      <c r="G10" s="30"/>
    </row>
    <row r="11" spans="2:7" ht="24" x14ac:dyDescent="0.2">
      <c r="B11" s="28">
        <v>6</v>
      </c>
      <c r="C11" s="31" t="s">
        <v>15</v>
      </c>
      <c r="D11" s="28" t="s">
        <v>16</v>
      </c>
      <c r="E11" s="30"/>
      <c r="F11" s="30"/>
      <c r="G11" s="30"/>
    </row>
    <row r="12" spans="2:7" ht="24" x14ac:dyDescent="0.2">
      <c r="B12" s="28">
        <v>7</v>
      </c>
      <c r="C12" s="31" t="s">
        <v>17</v>
      </c>
      <c r="D12" s="28" t="s">
        <v>9</v>
      </c>
      <c r="E12" s="30"/>
      <c r="F12" s="30"/>
      <c r="G12" s="30"/>
    </row>
    <row r="13" spans="2:7" ht="17.649999999999999" customHeight="1" x14ac:dyDescent="0.2">
      <c r="B13" s="29" t="s">
        <v>18</v>
      </c>
      <c r="C13" s="29" t="s">
        <v>19</v>
      </c>
      <c r="D13" s="30"/>
      <c r="E13" s="30"/>
      <c r="F13" s="30"/>
      <c r="G13" s="30"/>
    </row>
    <row r="14" spans="2:7" ht="12" x14ac:dyDescent="0.2">
      <c r="B14" s="28">
        <v>8</v>
      </c>
      <c r="C14" s="31" t="s">
        <v>20</v>
      </c>
      <c r="D14" s="28" t="s">
        <v>21</v>
      </c>
      <c r="E14" s="30"/>
      <c r="F14" s="30"/>
      <c r="G14" s="30"/>
    </row>
    <row r="15" spans="2:7" ht="12" x14ac:dyDescent="0.2">
      <c r="B15" s="32" t="s">
        <v>22</v>
      </c>
      <c r="C15" s="31" t="s">
        <v>23</v>
      </c>
      <c r="D15" s="28" t="s">
        <v>21</v>
      </c>
      <c r="E15" s="30"/>
      <c r="F15" s="30"/>
      <c r="G15" s="30"/>
    </row>
    <row r="16" spans="2:7" ht="12" x14ac:dyDescent="0.2">
      <c r="B16" s="32" t="s">
        <v>24</v>
      </c>
      <c r="C16" s="31" t="s">
        <v>25</v>
      </c>
      <c r="D16" s="28" t="s">
        <v>21</v>
      </c>
      <c r="E16" s="30"/>
      <c r="F16" s="30"/>
      <c r="G16" s="30"/>
    </row>
    <row r="17" spans="2:7" ht="24" x14ac:dyDescent="0.2">
      <c r="B17" s="32" t="s">
        <v>26</v>
      </c>
      <c r="C17" s="31" t="s">
        <v>27</v>
      </c>
      <c r="D17" s="28" t="s">
        <v>21</v>
      </c>
      <c r="E17" s="30"/>
      <c r="F17" s="30"/>
      <c r="G17" s="30"/>
    </row>
    <row r="18" spans="2:7" ht="24" x14ac:dyDescent="0.2">
      <c r="B18" s="28">
        <v>9</v>
      </c>
      <c r="C18" s="31" t="s">
        <v>28</v>
      </c>
      <c r="D18" s="28" t="s">
        <v>29</v>
      </c>
      <c r="E18" s="30"/>
      <c r="F18" s="30"/>
      <c r="G18" s="30"/>
    </row>
    <row r="19" spans="2:7" ht="12" x14ac:dyDescent="0.2">
      <c r="B19" s="28">
        <v>10</v>
      </c>
      <c r="C19" s="31" t="s">
        <v>30</v>
      </c>
      <c r="D19" s="28" t="s">
        <v>29</v>
      </c>
      <c r="E19" s="30"/>
      <c r="F19" s="30"/>
      <c r="G19" s="30"/>
    </row>
    <row r="20" spans="2:7" ht="12" x14ac:dyDescent="0.2">
      <c r="B20" s="32"/>
      <c r="C20" s="31" t="s">
        <v>31</v>
      </c>
      <c r="D20" s="30"/>
      <c r="E20" s="30"/>
      <c r="F20" s="30"/>
      <c r="G20" s="30"/>
    </row>
    <row r="21" spans="2:7" ht="12" x14ac:dyDescent="0.2">
      <c r="B21" s="32" t="s">
        <v>32</v>
      </c>
      <c r="C21" s="31" t="s">
        <v>33</v>
      </c>
      <c r="D21" s="28" t="s">
        <v>29</v>
      </c>
      <c r="E21" s="30"/>
      <c r="F21" s="30"/>
      <c r="G21" s="30"/>
    </row>
    <row r="22" spans="2:7" ht="12" x14ac:dyDescent="0.2">
      <c r="B22" s="32" t="s">
        <v>34</v>
      </c>
      <c r="C22" s="31" t="s">
        <v>35</v>
      </c>
      <c r="D22" s="28" t="s">
        <v>29</v>
      </c>
      <c r="E22" s="30"/>
      <c r="F22" s="30"/>
      <c r="G22" s="30"/>
    </row>
    <row r="23" spans="2:7" ht="12" x14ac:dyDescent="0.2">
      <c r="B23" s="32" t="s">
        <v>36</v>
      </c>
      <c r="C23" s="31" t="s">
        <v>37</v>
      </c>
      <c r="D23" s="28" t="s">
        <v>29</v>
      </c>
      <c r="E23" s="30"/>
      <c r="F23" s="30"/>
      <c r="G23" s="30"/>
    </row>
    <row r="24" spans="2:7" ht="24" x14ac:dyDescent="0.2">
      <c r="B24" s="28">
        <v>11</v>
      </c>
      <c r="C24" s="31" t="s">
        <v>38</v>
      </c>
      <c r="D24" s="28" t="s">
        <v>39</v>
      </c>
      <c r="E24" s="30"/>
      <c r="F24" s="30"/>
      <c r="G24" s="30"/>
    </row>
    <row r="25" spans="2:7" ht="24" x14ac:dyDescent="0.2">
      <c r="B25" s="28">
        <v>12</v>
      </c>
      <c r="C25" s="31" t="s">
        <v>40</v>
      </c>
      <c r="D25" s="28" t="s">
        <v>29</v>
      </c>
      <c r="E25" s="30"/>
      <c r="F25" s="30"/>
      <c r="G25" s="30"/>
    </row>
    <row r="26" spans="2:7" ht="12" x14ac:dyDescent="0.2">
      <c r="B26" s="33" t="s">
        <v>41</v>
      </c>
      <c r="C26" s="31" t="s">
        <v>42</v>
      </c>
      <c r="D26" s="28" t="s">
        <v>43</v>
      </c>
      <c r="E26" s="30"/>
      <c r="F26" s="30"/>
      <c r="G26" s="30"/>
    </row>
    <row r="27" spans="2:7" ht="36" x14ac:dyDescent="0.2">
      <c r="B27" s="33" t="s">
        <v>44</v>
      </c>
      <c r="C27" s="31" t="s">
        <v>45</v>
      </c>
      <c r="D27" s="28" t="s">
        <v>43</v>
      </c>
      <c r="E27" s="30"/>
      <c r="F27" s="30"/>
      <c r="G27" s="30"/>
    </row>
    <row r="28" spans="2:7" ht="12" x14ac:dyDescent="0.2">
      <c r="B28" s="33" t="s">
        <v>46</v>
      </c>
      <c r="C28" s="31" t="s">
        <v>47</v>
      </c>
      <c r="D28" s="28" t="s">
        <v>43</v>
      </c>
      <c r="E28" s="30"/>
      <c r="F28" s="30"/>
      <c r="G28" s="30"/>
    </row>
    <row r="29" spans="2:7" ht="24" x14ac:dyDescent="0.2">
      <c r="B29" s="28">
        <v>13</v>
      </c>
      <c r="C29" s="31" t="s">
        <v>48</v>
      </c>
      <c r="D29" s="28" t="s">
        <v>21</v>
      </c>
      <c r="E29" s="30"/>
      <c r="F29" s="30"/>
      <c r="G29" s="30"/>
    </row>
    <row r="30" spans="2:7" ht="12" x14ac:dyDescent="0.2">
      <c r="B30" s="33" t="s">
        <v>49</v>
      </c>
      <c r="C30" s="31" t="s">
        <v>50</v>
      </c>
      <c r="D30" s="27" t="s">
        <v>13</v>
      </c>
      <c r="E30" s="30"/>
      <c r="F30" s="30"/>
      <c r="G30" s="30"/>
    </row>
    <row r="31" spans="2:7" ht="12" x14ac:dyDescent="0.2">
      <c r="B31" s="33" t="s">
        <v>51</v>
      </c>
      <c r="C31" s="31" t="s">
        <v>52</v>
      </c>
      <c r="D31" s="27" t="s">
        <v>13</v>
      </c>
      <c r="E31" s="30"/>
      <c r="F31" s="30"/>
      <c r="G31" s="30"/>
    </row>
    <row r="32" spans="2:7" ht="12" x14ac:dyDescent="0.2">
      <c r="B32" s="33" t="s">
        <v>53</v>
      </c>
      <c r="C32" s="31" t="s">
        <v>54</v>
      </c>
      <c r="D32" s="28" t="s">
        <v>13</v>
      </c>
      <c r="E32" s="30"/>
      <c r="F32" s="30"/>
      <c r="G32" s="30"/>
    </row>
    <row r="33" spans="2:7" ht="12" x14ac:dyDescent="0.2">
      <c r="B33" s="29" t="s">
        <v>55</v>
      </c>
      <c r="C33" s="29" t="s">
        <v>56</v>
      </c>
      <c r="D33" s="30"/>
      <c r="E33" s="30"/>
      <c r="F33" s="30"/>
      <c r="G33" s="30"/>
    </row>
    <row r="34" spans="2:7" ht="24" x14ac:dyDescent="0.2">
      <c r="B34" s="28">
        <v>14</v>
      </c>
      <c r="C34" s="31" t="s">
        <v>57</v>
      </c>
      <c r="D34" s="28" t="s">
        <v>21</v>
      </c>
      <c r="E34" s="30"/>
      <c r="F34" s="30"/>
      <c r="G34" s="30"/>
    </row>
    <row r="35" spans="2:7" ht="24" x14ac:dyDescent="0.2">
      <c r="B35" s="28">
        <v>15</v>
      </c>
      <c r="C35" s="31" t="s">
        <v>58</v>
      </c>
      <c r="D35" s="28" t="s">
        <v>21</v>
      </c>
      <c r="E35" s="30"/>
      <c r="F35" s="30"/>
      <c r="G35" s="30"/>
    </row>
    <row r="36" spans="2:7" ht="24" x14ac:dyDescent="0.2">
      <c r="B36" s="28">
        <v>16</v>
      </c>
      <c r="C36" s="31" t="s">
        <v>59</v>
      </c>
      <c r="D36" s="28" t="s">
        <v>13</v>
      </c>
      <c r="E36" s="30"/>
      <c r="F36" s="30"/>
      <c r="G36" s="30"/>
    </row>
    <row r="37" spans="2:7" ht="36" x14ac:dyDescent="0.2">
      <c r="B37" s="28">
        <v>17</v>
      </c>
      <c r="C37" s="31" t="s">
        <v>60</v>
      </c>
      <c r="D37" s="28" t="s">
        <v>13</v>
      </c>
      <c r="E37" s="30"/>
      <c r="F37" s="30"/>
      <c r="G37" s="30"/>
    </row>
    <row r="38" spans="2:7" ht="36" x14ac:dyDescent="0.2">
      <c r="B38" s="28">
        <v>18</v>
      </c>
      <c r="C38" s="31" t="s">
        <v>61</v>
      </c>
      <c r="D38" s="28" t="s">
        <v>21</v>
      </c>
      <c r="E38" s="30"/>
      <c r="F38" s="30"/>
      <c r="G38" s="30"/>
    </row>
    <row r="39" spans="2:7" ht="24" x14ac:dyDescent="0.2">
      <c r="B39" s="28">
        <v>19</v>
      </c>
      <c r="C39" s="31" t="s">
        <v>62</v>
      </c>
      <c r="D39" s="28" t="s">
        <v>21</v>
      </c>
      <c r="E39" s="30"/>
      <c r="F39" s="30"/>
      <c r="G39" s="30"/>
    </row>
    <row r="40" spans="2:7" ht="24" x14ac:dyDescent="0.2">
      <c r="B40" s="28">
        <v>20</v>
      </c>
      <c r="C40" s="31" t="s">
        <v>63</v>
      </c>
      <c r="D40" s="28" t="s">
        <v>21</v>
      </c>
      <c r="E40" s="30"/>
      <c r="F40" s="30"/>
      <c r="G40" s="30"/>
    </row>
    <row r="41" spans="2:7" ht="24" x14ac:dyDescent="0.2">
      <c r="B41" s="28">
        <v>21</v>
      </c>
      <c r="C41" s="31" t="s">
        <v>64</v>
      </c>
      <c r="D41" s="28" t="s">
        <v>21</v>
      </c>
      <c r="E41" s="30"/>
      <c r="F41" s="30"/>
      <c r="G41" s="30"/>
    </row>
    <row r="42" spans="2:7" ht="24" x14ac:dyDescent="0.2">
      <c r="B42" s="28">
        <v>22</v>
      </c>
      <c r="C42" s="31" t="s">
        <v>65</v>
      </c>
      <c r="D42" s="28" t="s">
        <v>21</v>
      </c>
      <c r="E42" s="30"/>
      <c r="F42" s="30"/>
      <c r="G42" s="30"/>
    </row>
    <row r="43" spans="2:7" ht="12" x14ac:dyDescent="0.2">
      <c r="B43" s="29" t="s">
        <v>66</v>
      </c>
      <c r="C43" s="29" t="s">
        <v>67</v>
      </c>
      <c r="D43" s="30"/>
      <c r="E43" s="30"/>
      <c r="F43" s="30"/>
      <c r="G43" s="30"/>
    </row>
    <row r="44" spans="2:7" ht="36" x14ac:dyDescent="0.2">
      <c r="B44" s="28">
        <v>23</v>
      </c>
      <c r="C44" s="31" t="s">
        <v>68</v>
      </c>
      <c r="D44" s="28" t="s">
        <v>13</v>
      </c>
      <c r="E44" s="30"/>
      <c r="F44" s="30"/>
      <c r="G44" s="30"/>
    </row>
    <row r="45" spans="2:7" ht="36" x14ac:dyDescent="0.2">
      <c r="B45" s="28">
        <v>24</v>
      </c>
      <c r="C45" s="31" t="s">
        <v>69</v>
      </c>
      <c r="D45" s="28" t="s">
        <v>9</v>
      </c>
      <c r="E45" s="30"/>
      <c r="F45" s="30"/>
      <c r="G45" s="30"/>
    </row>
    <row r="46" spans="2:7" ht="24" x14ac:dyDescent="0.2">
      <c r="B46" s="28">
        <v>25</v>
      </c>
      <c r="C46" s="31" t="s">
        <v>70</v>
      </c>
      <c r="D46" s="28" t="s">
        <v>9</v>
      </c>
      <c r="E46" s="30"/>
      <c r="F46" s="30"/>
      <c r="G46" s="30"/>
    </row>
    <row r="47" spans="2:7" ht="36" x14ac:dyDescent="0.2">
      <c r="B47" s="28">
        <v>26</v>
      </c>
      <c r="C47" s="31" t="s">
        <v>71</v>
      </c>
      <c r="D47" s="28" t="s">
        <v>13</v>
      </c>
      <c r="E47" s="30"/>
      <c r="F47" s="30"/>
      <c r="G47" s="30"/>
    </row>
    <row r="48" spans="2:7" ht="24" x14ac:dyDescent="0.2">
      <c r="B48" s="28">
        <v>27</v>
      </c>
      <c r="C48" s="31" t="s">
        <v>72</v>
      </c>
      <c r="D48" s="28" t="s">
        <v>9</v>
      </c>
      <c r="E48" s="30"/>
      <c r="F48" s="30"/>
      <c r="G48" s="30"/>
    </row>
    <row r="49" spans="2:7" ht="36" x14ac:dyDescent="0.2">
      <c r="B49" s="28">
        <v>28</v>
      </c>
      <c r="C49" s="31" t="s">
        <v>73</v>
      </c>
      <c r="D49" s="28" t="s">
        <v>13</v>
      </c>
      <c r="E49" s="30"/>
      <c r="F49" s="30"/>
      <c r="G49" s="30"/>
    </row>
    <row r="50" spans="2:7" ht="24" x14ac:dyDescent="0.2">
      <c r="B50" s="28">
        <v>29</v>
      </c>
      <c r="C50" s="31" t="s">
        <v>74</v>
      </c>
      <c r="D50" s="28" t="s">
        <v>13</v>
      </c>
      <c r="E50" s="30"/>
      <c r="F50" s="30"/>
      <c r="G50" s="30"/>
    </row>
    <row r="51" spans="2:7" ht="48" x14ac:dyDescent="0.2">
      <c r="B51" s="28">
        <v>30</v>
      </c>
      <c r="C51" s="31" t="s">
        <v>75</v>
      </c>
      <c r="D51" s="28" t="s">
        <v>13</v>
      </c>
      <c r="E51" s="30"/>
      <c r="F51" s="30"/>
      <c r="G51" s="30"/>
    </row>
    <row r="52" spans="2:7" ht="48" x14ac:dyDescent="0.2">
      <c r="B52" s="28">
        <v>31</v>
      </c>
      <c r="C52" s="31" t="s">
        <v>76</v>
      </c>
      <c r="D52" s="28" t="s">
        <v>13</v>
      </c>
      <c r="E52" s="30"/>
      <c r="F52" s="30"/>
      <c r="G52" s="30"/>
    </row>
    <row r="53" spans="2:7" ht="48" x14ac:dyDescent="0.2">
      <c r="B53" s="28">
        <v>32</v>
      </c>
      <c r="C53" s="31" t="s">
        <v>77</v>
      </c>
      <c r="D53" s="28" t="s">
        <v>13</v>
      </c>
      <c r="E53" s="30"/>
      <c r="F53" s="30"/>
      <c r="G53" s="30"/>
    </row>
    <row r="54" spans="2:7" ht="12" x14ac:dyDescent="0.2">
      <c r="B54" s="29" t="s">
        <v>78</v>
      </c>
      <c r="C54" s="29" t="s">
        <v>79</v>
      </c>
      <c r="D54" s="30"/>
      <c r="E54" s="30"/>
      <c r="F54" s="30"/>
      <c r="G54" s="30"/>
    </row>
    <row r="55" spans="2:7" ht="36" x14ac:dyDescent="0.2">
      <c r="B55" s="28">
        <v>33</v>
      </c>
      <c r="C55" s="31" t="s">
        <v>80</v>
      </c>
      <c r="D55" s="28" t="s">
        <v>13</v>
      </c>
      <c r="E55" s="30"/>
      <c r="F55" s="30"/>
      <c r="G55" s="30"/>
    </row>
    <row r="56" spans="2:7" ht="36" x14ac:dyDescent="0.2">
      <c r="B56" s="28">
        <v>34</v>
      </c>
      <c r="C56" s="31" t="s">
        <v>81</v>
      </c>
      <c r="D56" s="28" t="s">
        <v>13</v>
      </c>
      <c r="E56" s="30"/>
      <c r="F56" s="30"/>
      <c r="G56" s="30"/>
    </row>
    <row r="57" spans="2:7" ht="72" x14ac:dyDescent="0.2">
      <c r="B57" s="28">
        <v>35</v>
      </c>
      <c r="C57" s="31" t="s">
        <v>82</v>
      </c>
      <c r="D57" s="28" t="s">
        <v>13</v>
      </c>
      <c r="E57" s="30"/>
      <c r="F57" s="30"/>
      <c r="G57" s="30"/>
    </row>
    <row r="58" spans="2:7" ht="36" x14ac:dyDescent="0.2">
      <c r="B58" s="28">
        <v>36</v>
      </c>
      <c r="C58" s="31" t="s">
        <v>83</v>
      </c>
      <c r="D58" s="28" t="s">
        <v>13</v>
      </c>
      <c r="E58" s="30"/>
      <c r="F58" s="30"/>
      <c r="G58" s="30"/>
    </row>
    <row r="59" spans="2:7" ht="48" x14ac:dyDescent="0.2">
      <c r="B59" s="28">
        <v>37</v>
      </c>
      <c r="C59" s="31" t="s">
        <v>84</v>
      </c>
      <c r="D59" s="28" t="s">
        <v>13</v>
      </c>
      <c r="E59" s="30"/>
      <c r="F59" s="30"/>
      <c r="G59" s="30"/>
    </row>
    <row r="60" spans="2:7" ht="12" x14ac:dyDescent="0.2"/>
    <row r="61" spans="2:7" ht="12" x14ac:dyDescent="0.2"/>
    <row r="62" spans="2:7" ht="12" x14ac:dyDescent="0.2">
      <c r="B62" s="97" t="s">
        <v>85</v>
      </c>
      <c r="C62" s="98"/>
      <c r="D62" s="98"/>
      <c r="E62" s="98"/>
    </row>
    <row r="63" spans="2:7" ht="14.25" x14ac:dyDescent="0.2">
      <c r="B63" s="99"/>
      <c r="C63" s="99"/>
      <c r="D63" s="99"/>
      <c r="E63" s="99"/>
      <c r="F63" s="34"/>
      <c r="G63" s="34"/>
    </row>
    <row r="64" spans="2:7" ht="14.25" x14ac:dyDescent="0.2">
      <c r="B64" s="35"/>
      <c r="C64" s="36" t="s">
        <v>1</v>
      </c>
      <c r="D64" s="36" t="s">
        <v>86</v>
      </c>
      <c r="E64" s="36" t="s">
        <v>87</v>
      </c>
      <c r="F64" s="34"/>
      <c r="G64" s="34"/>
    </row>
    <row r="65" spans="2:5" ht="12" x14ac:dyDescent="0.2">
      <c r="B65" s="37">
        <v>1</v>
      </c>
      <c r="C65" s="38" t="s">
        <v>88</v>
      </c>
      <c r="D65" s="25">
        <f>SUM(D66:D70)</f>
        <v>30</v>
      </c>
      <c r="E65" s="25">
        <f>SUM(E66:E70)</f>
        <v>26</v>
      </c>
    </row>
    <row r="66" spans="2:5" ht="12" x14ac:dyDescent="0.2">
      <c r="B66" s="40" t="s">
        <v>89</v>
      </c>
      <c r="C66" s="38" t="s">
        <v>90</v>
      </c>
      <c r="D66" s="39">
        <v>0</v>
      </c>
      <c r="E66" s="39">
        <v>1</v>
      </c>
    </row>
    <row r="67" spans="2:5" ht="12" x14ac:dyDescent="0.2">
      <c r="B67" s="40" t="s">
        <v>91</v>
      </c>
      <c r="C67" s="38" t="s">
        <v>92</v>
      </c>
      <c r="D67" s="39">
        <v>4</v>
      </c>
      <c r="E67" s="39">
        <v>1</v>
      </c>
    </row>
    <row r="68" spans="2:5" ht="12" x14ac:dyDescent="0.2">
      <c r="B68" s="40" t="s">
        <v>93</v>
      </c>
      <c r="C68" s="38" t="s">
        <v>94</v>
      </c>
      <c r="D68" s="39">
        <v>9</v>
      </c>
      <c r="E68" s="39">
        <v>8</v>
      </c>
    </row>
    <row r="69" spans="2:5" ht="12" x14ac:dyDescent="0.2">
      <c r="B69" s="40" t="s">
        <v>95</v>
      </c>
      <c r="C69" s="38" t="s">
        <v>96</v>
      </c>
      <c r="D69" s="39">
        <v>10</v>
      </c>
      <c r="E69" s="39">
        <v>9</v>
      </c>
    </row>
    <row r="70" spans="2:5" ht="12" x14ac:dyDescent="0.2">
      <c r="B70" s="40" t="s">
        <v>97</v>
      </c>
      <c r="C70" s="38" t="s">
        <v>98</v>
      </c>
      <c r="D70" s="39">
        <v>7</v>
      </c>
      <c r="E70" s="39">
        <v>7</v>
      </c>
    </row>
    <row r="71" spans="2:5" ht="12" x14ac:dyDescent="0.2">
      <c r="B71" s="37">
        <v>2</v>
      </c>
      <c r="C71" s="38" t="s">
        <v>99</v>
      </c>
      <c r="D71" s="39">
        <v>0</v>
      </c>
      <c r="E71" s="39">
        <v>0</v>
      </c>
    </row>
    <row r="72" spans="2:5" ht="12" x14ac:dyDescent="0.2">
      <c r="B72" s="37">
        <v>3</v>
      </c>
      <c r="C72" s="38" t="s">
        <v>100</v>
      </c>
      <c r="D72" s="39">
        <v>0</v>
      </c>
      <c r="E72" s="39">
        <v>1</v>
      </c>
    </row>
    <row r="73" spans="2:5" ht="12" x14ac:dyDescent="0.2">
      <c r="B73" s="37">
        <v>4</v>
      </c>
      <c r="C73" s="38" t="s">
        <v>101</v>
      </c>
      <c r="D73" s="39">
        <v>0</v>
      </c>
      <c r="E73" s="39">
        <v>0</v>
      </c>
    </row>
    <row r="74" spans="2:5" ht="12" x14ac:dyDescent="0.2">
      <c r="B74" s="37">
        <v>5</v>
      </c>
      <c r="C74" s="38" t="s">
        <v>102</v>
      </c>
      <c r="D74" s="39">
        <v>0</v>
      </c>
      <c r="E74" s="39">
        <v>0</v>
      </c>
    </row>
    <row r="75" spans="2:5" ht="12" x14ac:dyDescent="0.2">
      <c r="B75" s="37">
        <v>6</v>
      </c>
      <c r="C75" s="38" t="s">
        <v>103</v>
      </c>
      <c r="D75" s="39"/>
      <c r="E75" s="39"/>
    </row>
    <row r="76" spans="2:5" ht="12" x14ac:dyDescent="0.2">
      <c r="B76" s="37">
        <v>7</v>
      </c>
      <c r="C76" s="38" t="s">
        <v>104</v>
      </c>
      <c r="D76" s="39"/>
      <c r="E76" s="39"/>
    </row>
    <row r="77" spans="2:5" ht="12" x14ac:dyDescent="0.2">
      <c r="B77" s="37">
        <v>8</v>
      </c>
      <c r="C77" s="38" t="s">
        <v>105</v>
      </c>
      <c r="D77" s="39"/>
      <c r="E77" s="39"/>
    </row>
    <row r="78" spans="2:5" ht="12" x14ac:dyDescent="0.2">
      <c r="B78" s="37">
        <v>9</v>
      </c>
      <c r="C78" s="38" t="s">
        <v>106</v>
      </c>
      <c r="D78" s="39"/>
      <c r="E78" s="39"/>
    </row>
    <row r="79" spans="2:5" ht="12" x14ac:dyDescent="0.2">
      <c r="B79" s="37">
        <v>10</v>
      </c>
      <c r="C79" s="38" t="s">
        <v>107</v>
      </c>
      <c r="D79" s="39"/>
      <c r="E79" s="39"/>
    </row>
    <row r="80" spans="2:5" ht="12" x14ac:dyDescent="0.2">
      <c r="B80" s="37">
        <v>11</v>
      </c>
      <c r="C80" s="38" t="s">
        <v>108</v>
      </c>
      <c r="D80" s="39"/>
      <c r="E80" s="39"/>
    </row>
    <row r="81" spans="2:5" ht="12" x14ac:dyDescent="0.2">
      <c r="B81" s="37">
        <v>12</v>
      </c>
      <c r="C81" s="38" t="s">
        <v>109</v>
      </c>
      <c r="D81" s="39"/>
      <c r="E81" s="39"/>
    </row>
    <row r="82" spans="2:5" ht="12" x14ac:dyDescent="0.2">
      <c r="B82" s="37">
        <v>13</v>
      </c>
      <c r="C82" s="38" t="s">
        <v>110</v>
      </c>
      <c r="D82" s="39"/>
      <c r="E82" s="39"/>
    </row>
    <row r="83" spans="2:5" ht="12" x14ac:dyDescent="0.2">
      <c r="B83" s="40" t="s">
        <v>49</v>
      </c>
      <c r="C83" s="38" t="s">
        <v>111</v>
      </c>
      <c r="D83" s="39"/>
      <c r="E83" s="39"/>
    </row>
    <row r="84" spans="2:5" ht="12" x14ac:dyDescent="0.2">
      <c r="B84" s="40" t="s">
        <v>51</v>
      </c>
      <c r="C84" s="38" t="s">
        <v>112</v>
      </c>
      <c r="D84" s="39"/>
      <c r="E84" s="39"/>
    </row>
    <row r="85" spans="2:5" ht="12" x14ac:dyDescent="0.2">
      <c r="B85" s="37">
        <v>14</v>
      </c>
      <c r="C85" s="39" t="s">
        <v>113</v>
      </c>
      <c r="D85" s="39">
        <v>0</v>
      </c>
      <c r="E85" s="39">
        <v>0</v>
      </c>
    </row>
    <row r="86" spans="2:5" ht="12" x14ac:dyDescent="0.2">
      <c r="B86" s="37">
        <v>15</v>
      </c>
      <c r="C86" s="39" t="s">
        <v>114</v>
      </c>
      <c r="D86" s="39">
        <v>1</v>
      </c>
      <c r="E86" s="39">
        <v>1</v>
      </c>
    </row>
    <row r="87" spans="2:5" ht="12" x14ac:dyDescent="0.2">
      <c r="B87" s="37">
        <v>16</v>
      </c>
      <c r="C87" s="39" t="s">
        <v>115</v>
      </c>
      <c r="D87" s="39">
        <v>0</v>
      </c>
      <c r="E87" s="39">
        <v>0</v>
      </c>
    </row>
    <row r="88" spans="2:5" ht="12" x14ac:dyDescent="0.2">
      <c r="B88" s="37">
        <v>17</v>
      </c>
      <c r="C88" s="39" t="s">
        <v>116</v>
      </c>
      <c r="D88" s="39">
        <v>4</v>
      </c>
      <c r="E88" s="39">
        <v>1</v>
      </c>
    </row>
    <row r="89" spans="2:5" ht="12" x14ac:dyDescent="0.2">
      <c r="B89" s="37">
        <v>18</v>
      </c>
      <c r="C89" s="39" t="s">
        <v>117</v>
      </c>
      <c r="D89" s="39">
        <v>1</v>
      </c>
      <c r="E89" s="39">
        <v>0</v>
      </c>
    </row>
    <row r="90" spans="2:5" ht="12" x14ac:dyDescent="0.2">
      <c r="B90" s="37">
        <v>19</v>
      </c>
      <c r="C90" s="39" t="s">
        <v>118</v>
      </c>
      <c r="D90" s="39">
        <v>0</v>
      </c>
      <c r="E90" s="39">
        <v>0</v>
      </c>
    </row>
    <row r="91" spans="2:5" ht="12" x14ac:dyDescent="0.2">
      <c r="B91" s="37">
        <v>20</v>
      </c>
      <c r="C91" s="39" t="s">
        <v>119</v>
      </c>
      <c r="D91" s="39">
        <v>1</v>
      </c>
      <c r="E91" s="39">
        <v>0</v>
      </c>
    </row>
    <row r="92" spans="2:5" ht="12" x14ac:dyDescent="0.2">
      <c r="B92" s="37">
        <v>21</v>
      </c>
      <c r="C92" s="39" t="s">
        <v>120</v>
      </c>
      <c r="D92" s="39">
        <v>0</v>
      </c>
      <c r="E92" s="39">
        <v>0</v>
      </c>
    </row>
    <row r="93" spans="2:5" ht="12" x14ac:dyDescent="0.2">
      <c r="B93" s="37">
        <v>22</v>
      </c>
      <c r="C93" s="39" t="s">
        <v>121</v>
      </c>
      <c r="D93" s="39">
        <v>0</v>
      </c>
      <c r="E93" s="39">
        <v>0</v>
      </c>
    </row>
    <row r="94" spans="2:5" ht="12" x14ac:dyDescent="0.2">
      <c r="B94" s="37">
        <v>23</v>
      </c>
      <c r="C94" s="39" t="s">
        <v>122</v>
      </c>
      <c r="D94" s="39">
        <v>0</v>
      </c>
      <c r="E94" s="39">
        <v>0</v>
      </c>
    </row>
    <row r="95" spans="2:5" ht="12" x14ac:dyDescent="0.2">
      <c r="B95" s="37">
        <v>24</v>
      </c>
      <c r="C95" s="39" t="s">
        <v>123</v>
      </c>
      <c r="D95" s="39">
        <v>1</v>
      </c>
      <c r="E95" s="39">
        <v>0</v>
      </c>
    </row>
    <row r="96" spans="2:5" ht="12" x14ac:dyDescent="0.2">
      <c r="B96" s="40" t="s">
        <v>124</v>
      </c>
      <c r="C96" s="39" t="s">
        <v>125</v>
      </c>
      <c r="D96" s="39">
        <v>0</v>
      </c>
      <c r="E96" s="39">
        <v>0</v>
      </c>
    </row>
    <row r="97" spans="2:5" ht="12" x14ac:dyDescent="0.2">
      <c r="B97" s="40" t="s">
        <v>126</v>
      </c>
      <c r="C97" s="39" t="s">
        <v>127</v>
      </c>
      <c r="D97" s="39">
        <v>0</v>
      </c>
      <c r="E97" s="39">
        <v>0</v>
      </c>
    </row>
    <row r="98" spans="2:5" ht="12" x14ac:dyDescent="0.2">
      <c r="B98" s="40" t="s">
        <v>128</v>
      </c>
      <c r="C98" s="39" t="s">
        <v>129</v>
      </c>
      <c r="D98" s="39">
        <v>0</v>
      </c>
      <c r="E98" s="39">
        <v>0</v>
      </c>
    </row>
    <row r="99" spans="2:5" ht="12" x14ac:dyDescent="0.2">
      <c r="B99" s="37">
        <v>25</v>
      </c>
      <c r="C99" s="39" t="s">
        <v>130</v>
      </c>
      <c r="D99" s="39">
        <v>0</v>
      </c>
      <c r="E99" s="39">
        <v>0</v>
      </c>
    </row>
    <row r="100" spans="2:5" ht="24" x14ac:dyDescent="0.2">
      <c r="B100" s="37">
        <v>26</v>
      </c>
      <c r="C100" s="41" t="s">
        <v>131</v>
      </c>
      <c r="D100" s="39">
        <v>0</v>
      </c>
      <c r="E100" s="39">
        <v>0</v>
      </c>
    </row>
    <row r="101" spans="2:5" ht="12" x14ac:dyDescent="0.2">
      <c r="B101" s="37">
        <v>27</v>
      </c>
      <c r="C101" s="39" t="s">
        <v>132</v>
      </c>
      <c r="D101" s="39">
        <v>0</v>
      </c>
      <c r="E101" s="39">
        <v>0</v>
      </c>
    </row>
    <row r="102" spans="2:5" ht="12" x14ac:dyDescent="0.2">
      <c r="B102" s="37">
        <v>28</v>
      </c>
      <c r="C102" s="39" t="s">
        <v>133</v>
      </c>
      <c r="D102" s="39">
        <v>0</v>
      </c>
      <c r="E102" s="39">
        <v>0</v>
      </c>
    </row>
    <row r="103" spans="2:5" ht="12" x14ac:dyDescent="0.2">
      <c r="B103" s="40" t="s">
        <v>134</v>
      </c>
      <c r="C103" s="38" t="s">
        <v>90</v>
      </c>
      <c r="D103" s="39">
        <v>0</v>
      </c>
      <c r="E103" s="39">
        <v>0</v>
      </c>
    </row>
    <row r="104" spans="2:5" ht="12" x14ac:dyDescent="0.2">
      <c r="B104" s="40" t="s">
        <v>135</v>
      </c>
      <c r="C104" s="38" t="s">
        <v>92</v>
      </c>
      <c r="D104" s="39">
        <v>0</v>
      </c>
      <c r="E104" s="39">
        <v>0</v>
      </c>
    </row>
    <row r="105" spans="2:5" ht="12" x14ac:dyDescent="0.2">
      <c r="B105" s="40" t="s">
        <v>136</v>
      </c>
      <c r="C105" s="38" t="s">
        <v>94</v>
      </c>
      <c r="D105" s="39">
        <v>0</v>
      </c>
      <c r="E105" s="39">
        <v>0</v>
      </c>
    </row>
    <row r="106" spans="2:5" ht="12" x14ac:dyDescent="0.2">
      <c r="B106" s="40" t="s">
        <v>137</v>
      </c>
      <c r="C106" s="38" t="s">
        <v>96</v>
      </c>
      <c r="D106" s="39">
        <v>0</v>
      </c>
      <c r="E106" s="39">
        <v>0</v>
      </c>
    </row>
    <row r="107" spans="2:5" ht="12" x14ac:dyDescent="0.2">
      <c r="B107" s="40" t="s">
        <v>138</v>
      </c>
      <c r="C107" s="38" t="s">
        <v>98</v>
      </c>
      <c r="D107" s="39">
        <v>0</v>
      </c>
      <c r="E107" s="39">
        <v>0</v>
      </c>
    </row>
    <row r="108" spans="2:5" ht="12" x14ac:dyDescent="0.2">
      <c r="B108" s="37">
        <v>29</v>
      </c>
      <c r="C108" s="39" t="s">
        <v>139</v>
      </c>
      <c r="D108" s="39">
        <v>0</v>
      </c>
      <c r="E108" s="39">
        <v>0</v>
      </c>
    </row>
    <row r="109" spans="2:5" ht="12" x14ac:dyDescent="0.2">
      <c r="B109" s="37">
        <v>30</v>
      </c>
      <c r="C109" s="39" t="s">
        <v>140</v>
      </c>
      <c r="D109" s="39">
        <v>0</v>
      </c>
      <c r="E109" s="39">
        <v>0</v>
      </c>
    </row>
    <row r="110" spans="2:5" ht="12" x14ac:dyDescent="0.2">
      <c r="B110" s="37">
        <v>31</v>
      </c>
      <c r="C110" s="39" t="s">
        <v>141</v>
      </c>
      <c r="D110" s="39">
        <v>0</v>
      </c>
      <c r="E110" s="39">
        <v>0</v>
      </c>
    </row>
    <row r="111" spans="2:5" ht="24" x14ac:dyDescent="0.2">
      <c r="B111" s="40" t="s">
        <v>142</v>
      </c>
      <c r="C111" s="41" t="s">
        <v>143</v>
      </c>
      <c r="D111" s="39">
        <v>0</v>
      </c>
      <c r="E111" s="39">
        <v>0</v>
      </c>
    </row>
    <row r="112" spans="2:5" ht="12" x14ac:dyDescent="0.2">
      <c r="B112" s="40" t="s">
        <v>144</v>
      </c>
      <c r="C112" s="39" t="s">
        <v>145</v>
      </c>
      <c r="D112" s="39">
        <v>0</v>
      </c>
      <c r="E112" s="39">
        <v>0</v>
      </c>
    </row>
    <row r="113" spans="2:5" ht="12" x14ac:dyDescent="0.2">
      <c r="B113" s="40" t="s">
        <v>146</v>
      </c>
      <c r="C113" s="39" t="s">
        <v>147</v>
      </c>
      <c r="D113" s="39">
        <v>0</v>
      </c>
      <c r="E113" s="39">
        <v>0</v>
      </c>
    </row>
    <row r="114" spans="2:5" ht="12" x14ac:dyDescent="0.2">
      <c r="B114" s="40" t="s">
        <v>148</v>
      </c>
      <c r="C114" s="39" t="s">
        <v>149</v>
      </c>
      <c r="D114" s="39">
        <v>0</v>
      </c>
      <c r="E114" s="39">
        <v>0</v>
      </c>
    </row>
    <row r="115" spans="2:5" ht="48" x14ac:dyDescent="0.2">
      <c r="B115" s="37">
        <v>32</v>
      </c>
      <c r="C115" s="41" t="s">
        <v>150</v>
      </c>
      <c r="D115" s="39">
        <v>16</v>
      </c>
      <c r="E115" s="39">
        <v>10</v>
      </c>
    </row>
    <row r="116" spans="2:5" ht="12" x14ac:dyDescent="0.2">
      <c r="B116" s="37">
        <v>33</v>
      </c>
      <c r="C116" s="39" t="s">
        <v>151</v>
      </c>
      <c r="D116" s="39">
        <v>0</v>
      </c>
      <c r="E116" s="39">
        <v>0</v>
      </c>
    </row>
    <row r="117" spans="2:5" ht="12" x14ac:dyDescent="0.2">
      <c r="B117" s="37">
        <v>34</v>
      </c>
      <c r="C117" s="39" t="s">
        <v>152</v>
      </c>
      <c r="D117" s="39">
        <v>2</v>
      </c>
      <c r="E117" s="39">
        <v>1</v>
      </c>
    </row>
    <row r="118" spans="2:5" ht="12" x14ac:dyDescent="0.2">
      <c r="B118" s="37" t="s">
        <v>153</v>
      </c>
      <c r="C118" s="38" t="s">
        <v>90</v>
      </c>
      <c r="D118" s="39">
        <v>2</v>
      </c>
      <c r="E118" s="39">
        <v>1</v>
      </c>
    </row>
    <row r="119" spans="2:5" ht="12" x14ac:dyDescent="0.2">
      <c r="B119" s="37" t="s">
        <v>154</v>
      </c>
      <c r="C119" s="38" t="s">
        <v>92</v>
      </c>
      <c r="D119" s="39">
        <v>0</v>
      </c>
      <c r="E119" s="39">
        <v>0</v>
      </c>
    </row>
    <row r="120" spans="2:5" ht="12" x14ac:dyDescent="0.2">
      <c r="B120" s="37" t="s">
        <v>155</v>
      </c>
      <c r="C120" s="38" t="s">
        <v>94</v>
      </c>
      <c r="D120" s="39">
        <v>0</v>
      </c>
      <c r="E120" s="39">
        <v>0</v>
      </c>
    </row>
    <row r="121" spans="2:5" ht="12" x14ac:dyDescent="0.2">
      <c r="B121" s="37" t="s">
        <v>156</v>
      </c>
      <c r="C121" s="38" t="s">
        <v>96</v>
      </c>
      <c r="D121" s="39">
        <v>0</v>
      </c>
      <c r="E121" s="39">
        <v>0</v>
      </c>
    </row>
    <row r="122" spans="2:5" ht="12" x14ac:dyDescent="0.2">
      <c r="B122" s="37" t="s">
        <v>157</v>
      </c>
      <c r="C122" s="38" t="s">
        <v>98</v>
      </c>
      <c r="D122" s="39">
        <v>0</v>
      </c>
      <c r="E122" s="39">
        <v>0</v>
      </c>
    </row>
    <row r="123" spans="2:5" ht="24" x14ac:dyDescent="0.2">
      <c r="B123" s="37">
        <v>35</v>
      </c>
      <c r="C123" s="41" t="s">
        <v>158</v>
      </c>
      <c r="D123" s="39"/>
      <c r="E123" s="39"/>
    </row>
    <row r="124" spans="2:5" ht="24" x14ac:dyDescent="0.2">
      <c r="B124" s="37">
        <v>36</v>
      </c>
      <c r="C124" s="41" t="s">
        <v>159</v>
      </c>
      <c r="D124" s="39">
        <v>0</v>
      </c>
      <c r="E124" s="39">
        <v>0</v>
      </c>
    </row>
    <row r="125" spans="2:5" ht="12" x14ac:dyDescent="0.2">
      <c r="B125" s="37" t="s">
        <v>160</v>
      </c>
      <c r="C125" s="38" t="s">
        <v>90</v>
      </c>
      <c r="D125" s="39">
        <v>0</v>
      </c>
      <c r="E125" s="39">
        <v>0</v>
      </c>
    </row>
    <row r="126" spans="2:5" ht="12" x14ac:dyDescent="0.2">
      <c r="B126" s="37" t="s">
        <v>161</v>
      </c>
      <c r="C126" s="38" t="s">
        <v>92</v>
      </c>
      <c r="D126" s="39">
        <v>0</v>
      </c>
      <c r="E126" s="39">
        <v>0</v>
      </c>
    </row>
    <row r="127" spans="2:5" ht="12" x14ac:dyDescent="0.2">
      <c r="B127" s="37" t="s">
        <v>162</v>
      </c>
      <c r="C127" s="38" t="s">
        <v>94</v>
      </c>
      <c r="D127" s="39">
        <v>0</v>
      </c>
      <c r="E127" s="39">
        <v>0</v>
      </c>
    </row>
    <row r="128" spans="2:5" ht="12" x14ac:dyDescent="0.2">
      <c r="B128" s="37" t="s">
        <v>163</v>
      </c>
      <c r="C128" s="38" t="s">
        <v>96</v>
      </c>
      <c r="D128" s="39">
        <v>0</v>
      </c>
      <c r="E128" s="39">
        <v>0</v>
      </c>
    </row>
    <row r="129" spans="2:5" ht="12" x14ac:dyDescent="0.2">
      <c r="B129" s="37" t="s">
        <v>164</v>
      </c>
      <c r="C129" s="38" t="s">
        <v>98</v>
      </c>
      <c r="D129" s="39">
        <v>0</v>
      </c>
      <c r="E129" s="39">
        <v>0</v>
      </c>
    </row>
    <row r="130" spans="2:5" ht="12" x14ac:dyDescent="0.2">
      <c r="B130" s="37">
        <v>37</v>
      </c>
      <c r="C130" s="39" t="s">
        <v>165</v>
      </c>
      <c r="D130" s="39">
        <v>0</v>
      </c>
      <c r="E130" s="39">
        <v>0</v>
      </c>
    </row>
    <row r="131" spans="2:5" ht="12" x14ac:dyDescent="0.2">
      <c r="B131" s="37" t="s">
        <v>166</v>
      </c>
      <c r="C131" s="39" t="s">
        <v>167</v>
      </c>
      <c r="D131" s="39">
        <v>0</v>
      </c>
      <c r="E131" s="39">
        <v>0</v>
      </c>
    </row>
    <row r="132" spans="2:5" ht="12" x14ac:dyDescent="0.2">
      <c r="B132" s="37" t="s">
        <v>168</v>
      </c>
      <c r="C132" s="39" t="s">
        <v>169</v>
      </c>
      <c r="D132" s="39">
        <v>0</v>
      </c>
      <c r="E132" s="39">
        <v>0</v>
      </c>
    </row>
    <row r="133" spans="2:5" ht="12" x14ac:dyDescent="0.2"/>
    <row r="134" spans="2:5" ht="12" x14ac:dyDescent="0.2"/>
    <row r="135" spans="2:5" ht="12" x14ac:dyDescent="0.2"/>
    <row r="136" spans="2:5" ht="12" x14ac:dyDescent="0.2"/>
    <row r="137" spans="2:5" ht="12" x14ac:dyDescent="0.2"/>
    <row r="138" spans="2:5" ht="12" x14ac:dyDescent="0.2"/>
    <row r="139" spans="2:5" ht="12" x14ac:dyDescent="0.2"/>
    <row r="140" spans="2:5" ht="12" x14ac:dyDescent="0.2"/>
    <row r="141" spans="2:5" ht="12" x14ac:dyDescent="0.2"/>
    <row r="142" spans="2:5" ht="12" x14ac:dyDescent="0.2"/>
    <row r="143" spans="2:5" ht="12" x14ac:dyDescent="0.2"/>
    <row r="144" spans="2:5" ht="12" x14ac:dyDescent="0.2"/>
    <row r="145" ht="12" x14ac:dyDescent="0.2"/>
    <row r="146" ht="12" x14ac:dyDescent="0.2"/>
    <row r="147" ht="12" x14ac:dyDescent="0.2"/>
    <row r="148" ht="12" x14ac:dyDescent="0.2"/>
    <row r="149" ht="12" x14ac:dyDescent="0.2"/>
    <row r="150" ht="12" x14ac:dyDescent="0.2"/>
    <row r="151" ht="12" x14ac:dyDescent="0.2"/>
    <row r="152" ht="12" x14ac:dyDescent="0.2"/>
    <row r="153" ht="12" x14ac:dyDescent="0.2"/>
    <row r="154" ht="12" x14ac:dyDescent="0.2"/>
    <row r="155" ht="12" x14ac:dyDescent="0.2"/>
    <row r="156" ht="12" x14ac:dyDescent="0.2"/>
    <row r="157" ht="12" x14ac:dyDescent="0.2"/>
    <row r="158" ht="12" x14ac:dyDescent="0.2"/>
    <row r="159" ht="12" x14ac:dyDescent="0.2"/>
    <row r="160" ht="12" x14ac:dyDescent="0.2"/>
    <row r="161" ht="12" x14ac:dyDescent="0.2"/>
    <row r="162" ht="12" x14ac:dyDescent="0.2"/>
    <row r="163" ht="12" x14ac:dyDescent="0.2"/>
    <row r="164" ht="12" x14ac:dyDescent="0.2"/>
    <row r="165" ht="12" x14ac:dyDescent="0.2"/>
    <row r="166" ht="12" x14ac:dyDescent="0.2"/>
    <row r="167" ht="12" x14ac:dyDescent="0.2"/>
    <row r="168" ht="12" x14ac:dyDescent="0.2"/>
    <row r="169" ht="12" x14ac:dyDescent="0.2"/>
    <row r="170" ht="12" x14ac:dyDescent="0.2"/>
    <row r="171" ht="12" x14ac:dyDescent="0.2"/>
    <row r="172" ht="12" x14ac:dyDescent="0.2"/>
    <row r="173" ht="12" x14ac:dyDescent="0.2"/>
    <row r="174" ht="12" x14ac:dyDescent="0.2"/>
    <row r="175" ht="12" x14ac:dyDescent="0.2"/>
    <row r="176" ht="12" x14ac:dyDescent="0.2"/>
    <row r="177" ht="12" x14ac:dyDescent="0.2"/>
    <row r="178" ht="12" x14ac:dyDescent="0.2"/>
    <row r="179" ht="12" x14ac:dyDescent="0.2"/>
    <row r="180" ht="12" x14ac:dyDescent="0.2"/>
    <row r="181" ht="12" x14ac:dyDescent="0.2"/>
    <row r="182" ht="12" x14ac:dyDescent="0.2"/>
    <row r="183" ht="12" x14ac:dyDescent="0.2"/>
    <row r="184" ht="12" x14ac:dyDescent="0.2"/>
    <row r="185" ht="12" x14ac:dyDescent="0.2"/>
    <row r="186" ht="12" x14ac:dyDescent="0.2"/>
    <row r="187" ht="12" x14ac:dyDescent="0.2"/>
    <row r="188" ht="12" x14ac:dyDescent="0.2"/>
    <row r="189" ht="12" x14ac:dyDescent="0.2"/>
    <row r="190" ht="12" x14ac:dyDescent="0.2"/>
    <row r="191" ht="12" x14ac:dyDescent="0.2"/>
    <row r="192" ht="12" x14ac:dyDescent="0.2"/>
    <row r="193" ht="12" x14ac:dyDescent="0.2"/>
    <row r="194" ht="12" x14ac:dyDescent="0.2"/>
    <row r="195" ht="12" x14ac:dyDescent="0.2"/>
    <row r="196" ht="12" x14ac:dyDescent="0.2"/>
    <row r="197" ht="12" x14ac:dyDescent="0.2"/>
    <row r="198" ht="12" x14ac:dyDescent="0.2"/>
    <row r="199" ht="12" x14ac:dyDescent="0.2"/>
    <row r="200" ht="12" x14ac:dyDescent="0.2"/>
    <row r="201" ht="12" x14ac:dyDescent="0.2"/>
    <row r="202" ht="12" x14ac:dyDescent="0.2"/>
    <row r="203" ht="12" x14ac:dyDescent="0.2"/>
    <row r="204" ht="12" x14ac:dyDescent="0.2"/>
    <row r="205" ht="12" x14ac:dyDescent="0.2"/>
    <row r="206" ht="12" x14ac:dyDescent="0.2"/>
    <row r="207" ht="12" x14ac:dyDescent="0.2"/>
    <row r="208" ht="12" x14ac:dyDescent="0.2"/>
    <row r="209" ht="12" x14ac:dyDescent="0.2"/>
    <row r="210" ht="12" x14ac:dyDescent="0.2"/>
    <row r="211" ht="12" x14ac:dyDescent="0.2"/>
    <row r="212" ht="12" x14ac:dyDescent="0.2"/>
    <row r="213" ht="12" x14ac:dyDescent="0.2"/>
    <row r="214" ht="12" x14ac:dyDescent="0.2"/>
    <row r="215" ht="12" x14ac:dyDescent="0.2"/>
    <row r="216" ht="12" x14ac:dyDescent="0.2"/>
    <row r="217" ht="12" x14ac:dyDescent="0.2"/>
    <row r="218" ht="12" x14ac:dyDescent="0.2"/>
    <row r="219" ht="12" x14ac:dyDescent="0.2"/>
    <row r="220" ht="12" x14ac:dyDescent="0.2"/>
    <row r="221" ht="12" x14ac:dyDescent="0.2"/>
    <row r="222" ht="12" x14ac:dyDescent="0.2"/>
    <row r="223" ht="12" x14ac:dyDescent="0.2"/>
    <row r="224" ht="12" x14ac:dyDescent="0.2"/>
    <row r="225" ht="12" x14ac:dyDescent="0.2"/>
    <row r="226" ht="12" x14ac:dyDescent="0.2"/>
    <row r="227" ht="12" x14ac:dyDescent="0.2"/>
    <row r="228" ht="12" x14ac:dyDescent="0.2"/>
    <row r="229" ht="12" x14ac:dyDescent="0.2"/>
    <row r="230" ht="12" x14ac:dyDescent="0.2"/>
    <row r="231" ht="12" x14ac:dyDescent="0.2"/>
    <row r="232" ht="12" x14ac:dyDescent="0.2"/>
    <row r="233" ht="12" x14ac:dyDescent="0.2"/>
    <row r="234" ht="12" x14ac:dyDescent="0.2"/>
    <row r="235" ht="12" x14ac:dyDescent="0.2"/>
    <row r="236" ht="12" x14ac:dyDescent="0.2"/>
    <row r="237" ht="12" x14ac:dyDescent="0.2"/>
    <row r="238" ht="12" x14ac:dyDescent="0.2"/>
    <row r="239" ht="12" x14ac:dyDescent="0.2"/>
    <row r="240" ht="12" x14ac:dyDescent="0.2"/>
    <row r="241" ht="12" x14ac:dyDescent="0.2"/>
    <row r="242" ht="12" x14ac:dyDescent="0.2"/>
    <row r="243" ht="12" x14ac:dyDescent="0.2"/>
    <row r="244" ht="12" x14ac:dyDescent="0.2"/>
    <row r="245" ht="12" x14ac:dyDescent="0.2"/>
    <row r="246" ht="12" x14ac:dyDescent="0.2"/>
    <row r="247" ht="12" x14ac:dyDescent="0.2"/>
    <row r="248" ht="12" x14ac:dyDescent="0.2"/>
    <row r="249" ht="12" x14ac:dyDescent="0.2"/>
    <row r="250" ht="12" x14ac:dyDescent="0.2"/>
    <row r="251" ht="12" x14ac:dyDescent="0.2"/>
    <row r="252" ht="12" x14ac:dyDescent="0.2"/>
    <row r="253" ht="12" x14ac:dyDescent="0.2"/>
    <row r="254" ht="12" x14ac:dyDescent="0.2"/>
    <row r="255" ht="12" x14ac:dyDescent="0.2"/>
    <row r="256" ht="12" x14ac:dyDescent="0.2"/>
    <row r="257" ht="12" x14ac:dyDescent="0.2"/>
    <row r="258" ht="12" x14ac:dyDescent="0.2"/>
    <row r="259" ht="12" x14ac:dyDescent="0.2"/>
    <row r="260" ht="12" x14ac:dyDescent="0.2"/>
    <row r="261" ht="12" x14ac:dyDescent="0.2"/>
    <row r="262" ht="12" x14ac:dyDescent="0.2"/>
    <row r="263" ht="12" x14ac:dyDescent="0.2"/>
    <row r="264" ht="12" x14ac:dyDescent="0.2"/>
    <row r="265" ht="12" x14ac:dyDescent="0.2"/>
    <row r="266" ht="12" x14ac:dyDescent="0.2"/>
    <row r="267" ht="12" x14ac:dyDescent="0.2"/>
    <row r="268" ht="12" x14ac:dyDescent="0.2"/>
    <row r="269" ht="12" x14ac:dyDescent="0.2"/>
    <row r="270" ht="12" x14ac:dyDescent="0.2"/>
    <row r="271" ht="12" x14ac:dyDescent="0.2"/>
    <row r="272" ht="12" x14ac:dyDescent="0.2"/>
    <row r="273" ht="12" x14ac:dyDescent="0.2"/>
    <row r="274" ht="12" x14ac:dyDescent="0.2"/>
    <row r="275" ht="12" x14ac:dyDescent="0.2"/>
    <row r="276" ht="12" x14ac:dyDescent="0.2"/>
    <row r="277" ht="12" x14ac:dyDescent="0.2"/>
    <row r="278" ht="12" x14ac:dyDescent="0.2"/>
    <row r="279" ht="12" x14ac:dyDescent="0.2"/>
    <row r="280" ht="12" x14ac:dyDescent="0.2"/>
    <row r="281" ht="12" x14ac:dyDescent="0.2"/>
    <row r="282" ht="12" x14ac:dyDescent="0.2"/>
    <row r="283" ht="12" x14ac:dyDescent="0.2"/>
    <row r="284" ht="12" x14ac:dyDescent="0.2"/>
    <row r="285" ht="12" x14ac:dyDescent="0.2"/>
    <row r="286" ht="12" x14ac:dyDescent="0.2"/>
    <row r="287" ht="12" x14ac:dyDescent="0.2"/>
    <row r="288" ht="12" x14ac:dyDescent="0.2"/>
    <row r="289" ht="12" x14ac:dyDescent="0.2"/>
    <row r="290" ht="12" x14ac:dyDescent="0.2"/>
    <row r="291" ht="12" x14ac:dyDescent="0.2"/>
    <row r="292" ht="12" x14ac:dyDescent="0.2"/>
    <row r="293" ht="12" x14ac:dyDescent="0.2"/>
    <row r="294" ht="12" x14ac:dyDescent="0.2"/>
    <row r="295" ht="12" x14ac:dyDescent="0.2"/>
    <row r="296" ht="12" x14ac:dyDescent="0.2"/>
    <row r="297" ht="12" x14ac:dyDescent="0.2"/>
    <row r="298" ht="12" x14ac:dyDescent="0.2"/>
    <row r="299" ht="12" x14ac:dyDescent="0.2"/>
    <row r="300" ht="12" x14ac:dyDescent="0.2"/>
    <row r="301" ht="12" x14ac:dyDescent="0.2"/>
    <row r="302" ht="12" x14ac:dyDescent="0.2"/>
    <row r="303" ht="12" x14ac:dyDescent="0.2"/>
    <row r="304" ht="12" x14ac:dyDescent="0.2"/>
    <row r="305" ht="12" x14ac:dyDescent="0.2"/>
    <row r="306" ht="12" x14ac:dyDescent="0.2"/>
    <row r="307" ht="12" x14ac:dyDescent="0.2"/>
    <row r="308" ht="12" x14ac:dyDescent="0.2"/>
    <row r="309" ht="12" x14ac:dyDescent="0.2"/>
    <row r="310" ht="12" x14ac:dyDescent="0.2"/>
    <row r="311" ht="12" x14ac:dyDescent="0.2"/>
    <row r="312" ht="12" x14ac:dyDescent="0.2"/>
    <row r="313" ht="12" x14ac:dyDescent="0.2"/>
    <row r="314" ht="12" x14ac:dyDescent="0.2"/>
    <row r="315" ht="12" x14ac:dyDescent="0.2"/>
    <row r="316" ht="12" x14ac:dyDescent="0.2"/>
    <row r="317" ht="12" x14ac:dyDescent="0.2"/>
    <row r="318" ht="12" x14ac:dyDescent="0.2"/>
    <row r="319" ht="12" x14ac:dyDescent="0.2"/>
    <row r="320" ht="12" x14ac:dyDescent="0.2"/>
    <row r="321" ht="12" x14ac:dyDescent="0.2"/>
    <row r="322" ht="12" x14ac:dyDescent="0.2"/>
    <row r="323" ht="12" x14ac:dyDescent="0.2"/>
    <row r="324" ht="12" x14ac:dyDescent="0.2"/>
    <row r="325" ht="12" x14ac:dyDescent="0.2"/>
    <row r="326" ht="12" x14ac:dyDescent="0.2"/>
    <row r="327" ht="12" x14ac:dyDescent="0.2"/>
    <row r="328" ht="12" x14ac:dyDescent="0.2"/>
    <row r="329" ht="12" x14ac:dyDescent="0.2"/>
    <row r="330" ht="12" x14ac:dyDescent="0.2"/>
    <row r="331" ht="12" x14ac:dyDescent="0.2"/>
    <row r="332" ht="12" x14ac:dyDescent="0.2"/>
    <row r="333" ht="12" x14ac:dyDescent="0.2"/>
    <row r="334" ht="12" x14ac:dyDescent="0.2"/>
    <row r="335" ht="12" x14ac:dyDescent="0.2"/>
    <row r="336" ht="12" x14ac:dyDescent="0.2"/>
    <row r="337" ht="12" x14ac:dyDescent="0.2"/>
    <row r="338" ht="12" x14ac:dyDescent="0.2"/>
    <row r="339" ht="12" x14ac:dyDescent="0.2"/>
    <row r="340" ht="12" x14ac:dyDescent="0.2"/>
    <row r="341" ht="12" x14ac:dyDescent="0.2"/>
    <row r="342" ht="12" x14ac:dyDescent="0.2"/>
    <row r="343" ht="12" x14ac:dyDescent="0.2"/>
    <row r="344" ht="12" x14ac:dyDescent="0.2"/>
    <row r="345" ht="12" x14ac:dyDescent="0.2"/>
    <row r="346" ht="12" x14ac:dyDescent="0.2"/>
    <row r="347" ht="12" x14ac:dyDescent="0.2"/>
    <row r="348" ht="12" x14ac:dyDescent="0.2"/>
    <row r="349" ht="12" x14ac:dyDescent="0.2"/>
    <row r="350" ht="12" x14ac:dyDescent="0.2"/>
    <row r="351" ht="12" x14ac:dyDescent="0.2"/>
    <row r="352" ht="12" x14ac:dyDescent="0.2"/>
    <row r="353" ht="12" x14ac:dyDescent="0.2"/>
    <row r="354" ht="12" x14ac:dyDescent="0.2"/>
    <row r="355" ht="12" x14ac:dyDescent="0.2"/>
    <row r="356" ht="12" x14ac:dyDescent="0.2"/>
    <row r="357" ht="12" x14ac:dyDescent="0.2"/>
    <row r="358" ht="12" x14ac:dyDescent="0.2"/>
    <row r="359" ht="12" x14ac:dyDescent="0.2"/>
    <row r="360" ht="12" x14ac:dyDescent="0.2"/>
    <row r="361" ht="12" x14ac:dyDescent="0.2"/>
    <row r="362" ht="12" x14ac:dyDescent="0.2"/>
    <row r="363" ht="12" x14ac:dyDescent="0.2"/>
    <row r="364" ht="12" x14ac:dyDescent="0.2"/>
    <row r="365" ht="12" x14ac:dyDescent="0.2"/>
    <row r="366" ht="12" x14ac:dyDescent="0.2"/>
    <row r="367" ht="12" x14ac:dyDescent="0.2"/>
    <row r="368" ht="12" x14ac:dyDescent="0.2"/>
    <row r="369" ht="12" x14ac:dyDescent="0.2"/>
    <row r="370" ht="12" x14ac:dyDescent="0.2"/>
    <row r="371" ht="12" x14ac:dyDescent="0.2"/>
    <row r="372" ht="12" x14ac:dyDescent="0.2"/>
    <row r="373" ht="12" x14ac:dyDescent="0.2"/>
    <row r="374" ht="12" x14ac:dyDescent="0.2"/>
    <row r="375" ht="12" x14ac:dyDescent="0.2"/>
    <row r="376" ht="12" x14ac:dyDescent="0.2"/>
    <row r="377" ht="12" x14ac:dyDescent="0.2"/>
    <row r="378" ht="12" x14ac:dyDescent="0.2"/>
    <row r="379" ht="12" x14ac:dyDescent="0.2"/>
    <row r="380" ht="12" x14ac:dyDescent="0.2"/>
    <row r="381" ht="12" x14ac:dyDescent="0.2"/>
    <row r="382" ht="12" x14ac:dyDescent="0.2"/>
    <row r="383" ht="12" x14ac:dyDescent="0.2"/>
    <row r="384" ht="12" x14ac:dyDescent="0.2"/>
    <row r="385" ht="12" x14ac:dyDescent="0.2"/>
    <row r="386" ht="12" x14ac:dyDescent="0.2"/>
    <row r="387" ht="12" x14ac:dyDescent="0.2"/>
    <row r="388" ht="12" x14ac:dyDescent="0.2"/>
    <row r="389" ht="12" x14ac:dyDescent="0.2"/>
    <row r="390" ht="12" x14ac:dyDescent="0.2"/>
    <row r="391" ht="12" x14ac:dyDescent="0.2"/>
    <row r="392" ht="12" x14ac:dyDescent="0.2"/>
    <row r="393" ht="12" x14ac:dyDescent="0.2"/>
    <row r="394" ht="12" x14ac:dyDescent="0.2"/>
    <row r="395" ht="12" x14ac:dyDescent="0.2"/>
    <row r="396" ht="12" x14ac:dyDescent="0.2"/>
    <row r="397" ht="12" x14ac:dyDescent="0.2"/>
    <row r="398" ht="12" x14ac:dyDescent="0.2"/>
    <row r="399" ht="12" x14ac:dyDescent="0.2"/>
    <row r="400" ht="12" x14ac:dyDescent="0.2"/>
    <row r="401" ht="12" x14ac:dyDescent="0.2"/>
    <row r="402" ht="12" x14ac:dyDescent="0.2"/>
    <row r="403" ht="12" x14ac:dyDescent="0.2"/>
    <row r="404" ht="12" x14ac:dyDescent="0.2"/>
    <row r="405" ht="12" x14ac:dyDescent="0.2"/>
    <row r="406" ht="12" x14ac:dyDescent="0.2"/>
    <row r="407" ht="12" x14ac:dyDescent="0.2"/>
    <row r="408" ht="12" x14ac:dyDescent="0.2"/>
    <row r="409" ht="12" x14ac:dyDescent="0.2"/>
    <row r="410" ht="12" x14ac:dyDescent="0.2"/>
    <row r="411" ht="12" x14ac:dyDescent="0.2"/>
    <row r="412" ht="12" x14ac:dyDescent="0.2"/>
    <row r="413" ht="12" x14ac:dyDescent="0.2"/>
    <row r="414" ht="12" x14ac:dyDescent="0.2"/>
    <row r="415" ht="12" x14ac:dyDescent="0.2"/>
    <row r="416" ht="12" x14ac:dyDescent="0.2"/>
    <row r="417" ht="12" x14ac:dyDescent="0.2"/>
    <row r="418" ht="12" x14ac:dyDescent="0.2"/>
    <row r="419" ht="12" x14ac:dyDescent="0.2"/>
    <row r="420" ht="12" x14ac:dyDescent="0.2"/>
    <row r="421" ht="12" x14ac:dyDescent="0.2"/>
    <row r="422" ht="12" x14ac:dyDescent="0.2"/>
    <row r="423" ht="12" x14ac:dyDescent="0.2"/>
    <row r="424" ht="12" x14ac:dyDescent="0.2"/>
    <row r="425" ht="12" x14ac:dyDescent="0.2"/>
    <row r="426" ht="12" x14ac:dyDescent="0.2"/>
    <row r="427" ht="12" x14ac:dyDescent="0.2"/>
    <row r="428" ht="12" x14ac:dyDescent="0.2"/>
    <row r="429" ht="12" x14ac:dyDescent="0.2"/>
    <row r="430" ht="12" x14ac:dyDescent="0.2"/>
    <row r="431" ht="12" x14ac:dyDescent="0.2"/>
    <row r="432" ht="12" x14ac:dyDescent="0.2"/>
    <row r="433" ht="12" x14ac:dyDescent="0.2"/>
    <row r="434" ht="12" x14ac:dyDescent="0.2"/>
    <row r="435" ht="12" x14ac:dyDescent="0.2"/>
    <row r="436" ht="12" x14ac:dyDescent="0.2"/>
    <row r="437" ht="12" x14ac:dyDescent="0.2"/>
    <row r="438" ht="12" x14ac:dyDescent="0.2"/>
    <row r="439" ht="12" x14ac:dyDescent="0.2"/>
    <row r="440" ht="12" x14ac:dyDescent="0.2"/>
    <row r="441" ht="12" x14ac:dyDescent="0.2"/>
    <row r="442" ht="12" x14ac:dyDescent="0.2"/>
    <row r="443" ht="12" x14ac:dyDescent="0.2"/>
    <row r="444" ht="12" x14ac:dyDescent="0.2"/>
    <row r="445" ht="12" x14ac:dyDescent="0.2"/>
    <row r="446" ht="12" x14ac:dyDescent="0.2"/>
    <row r="447" ht="12" x14ac:dyDescent="0.2"/>
    <row r="448" ht="12" x14ac:dyDescent="0.2"/>
    <row r="449" ht="12" x14ac:dyDescent="0.2"/>
    <row r="450" ht="12" x14ac:dyDescent="0.2"/>
    <row r="451" ht="12" x14ac:dyDescent="0.2"/>
    <row r="452" ht="12" x14ac:dyDescent="0.2"/>
    <row r="453" ht="12" x14ac:dyDescent="0.2"/>
    <row r="454" ht="12" x14ac:dyDescent="0.2"/>
    <row r="455" ht="12" x14ac:dyDescent="0.2"/>
    <row r="456" ht="12" x14ac:dyDescent="0.2"/>
    <row r="457" ht="12" x14ac:dyDescent="0.2"/>
    <row r="458" ht="12" x14ac:dyDescent="0.2"/>
    <row r="459" ht="12" x14ac:dyDescent="0.2"/>
    <row r="460" ht="12" x14ac:dyDescent="0.2"/>
    <row r="461" ht="12" x14ac:dyDescent="0.2"/>
    <row r="462" ht="12" x14ac:dyDescent="0.2"/>
    <row r="463" ht="12" x14ac:dyDescent="0.2"/>
    <row r="464" ht="12" x14ac:dyDescent="0.2"/>
    <row r="465" ht="12" x14ac:dyDescent="0.2"/>
    <row r="466" ht="12" x14ac:dyDescent="0.2"/>
    <row r="467" ht="12" x14ac:dyDescent="0.2"/>
    <row r="468" ht="12" x14ac:dyDescent="0.2"/>
    <row r="469" ht="12" x14ac:dyDescent="0.2"/>
    <row r="470" ht="12" x14ac:dyDescent="0.2"/>
    <row r="471" ht="12" x14ac:dyDescent="0.2"/>
    <row r="472" ht="12" x14ac:dyDescent="0.2"/>
    <row r="473" ht="12" x14ac:dyDescent="0.2"/>
    <row r="474" ht="12" x14ac:dyDescent="0.2"/>
    <row r="475" ht="12" x14ac:dyDescent="0.2"/>
    <row r="476" ht="12" x14ac:dyDescent="0.2"/>
    <row r="477" ht="12" x14ac:dyDescent="0.2"/>
    <row r="478" ht="12" x14ac:dyDescent="0.2"/>
    <row r="479" ht="12" x14ac:dyDescent="0.2"/>
    <row r="480" ht="12" x14ac:dyDescent="0.2"/>
    <row r="481" ht="12" x14ac:dyDescent="0.2"/>
    <row r="482" ht="12" x14ac:dyDescent="0.2"/>
    <row r="483" ht="12" x14ac:dyDescent="0.2"/>
    <row r="484" ht="12" x14ac:dyDescent="0.2"/>
    <row r="485" ht="12" x14ac:dyDescent="0.2"/>
    <row r="486" ht="12" x14ac:dyDescent="0.2"/>
    <row r="487" ht="12" x14ac:dyDescent="0.2"/>
    <row r="488" ht="12" x14ac:dyDescent="0.2"/>
    <row r="489" ht="12" x14ac:dyDescent="0.2"/>
    <row r="490" ht="12" x14ac:dyDescent="0.2"/>
    <row r="491" ht="12" x14ac:dyDescent="0.2"/>
    <row r="492" ht="12" x14ac:dyDescent="0.2"/>
    <row r="493" ht="12" x14ac:dyDescent="0.2"/>
    <row r="494" ht="12" x14ac:dyDescent="0.2"/>
    <row r="495" ht="12" x14ac:dyDescent="0.2"/>
    <row r="496" ht="12" x14ac:dyDescent="0.2"/>
    <row r="497" ht="12" x14ac:dyDescent="0.2"/>
    <row r="498" ht="12" x14ac:dyDescent="0.2"/>
    <row r="499" ht="12" x14ac:dyDescent="0.2"/>
    <row r="500" ht="12" x14ac:dyDescent="0.2"/>
    <row r="501" ht="12" x14ac:dyDescent="0.2"/>
    <row r="502" ht="12" x14ac:dyDescent="0.2"/>
    <row r="503" ht="12" x14ac:dyDescent="0.2"/>
    <row r="504" ht="12" x14ac:dyDescent="0.2"/>
    <row r="505" ht="12" x14ac:dyDescent="0.2"/>
    <row r="506" ht="12" x14ac:dyDescent="0.2"/>
    <row r="507" ht="12" x14ac:dyDescent="0.2"/>
    <row r="508" ht="12" x14ac:dyDescent="0.2"/>
    <row r="509" ht="12" x14ac:dyDescent="0.2"/>
    <row r="510" ht="12" x14ac:dyDescent="0.2"/>
    <row r="511" ht="12" x14ac:dyDescent="0.2"/>
    <row r="512" ht="12" x14ac:dyDescent="0.2"/>
    <row r="513" ht="12" x14ac:dyDescent="0.2"/>
    <row r="514" ht="12" x14ac:dyDescent="0.2"/>
    <row r="515" ht="12" x14ac:dyDescent="0.2"/>
    <row r="516" ht="12" x14ac:dyDescent="0.2"/>
    <row r="517" ht="12" x14ac:dyDescent="0.2"/>
    <row r="518" ht="12" x14ac:dyDescent="0.2"/>
    <row r="519" ht="12" x14ac:dyDescent="0.2"/>
    <row r="520" ht="12" x14ac:dyDescent="0.2"/>
    <row r="521" ht="12" x14ac:dyDescent="0.2"/>
    <row r="522" ht="12" x14ac:dyDescent="0.2"/>
    <row r="523" ht="12" x14ac:dyDescent="0.2"/>
    <row r="524" ht="12" x14ac:dyDescent="0.2"/>
    <row r="525" ht="12" x14ac:dyDescent="0.2"/>
    <row r="526" ht="12" x14ac:dyDescent="0.2"/>
    <row r="527" ht="12" x14ac:dyDescent="0.2"/>
    <row r="528" ht="12" x14ac:dyDescent="0.2"/>
    <row r="529" ht="12" x14ac:dyDescent="0.2"/>
    <row r="530" ht="12" x14ac:dyDescent="0.2"/>
    <row r="531" ht="12" x14ac:dyDescent="0.2"/>
    <row r="532" ht="12" x14ac:dyDescent="0.2"/>
    <row r="533" ht="12" x14ac:dyDescent="0.2"/>
    <row r="534" ht="12" x14ac:dyDescent="0.2"/>
    <row r="535" ht="12" x14ac:dyDescent="0.2"/>
    <row r="536" ht="12" x14ac:dyDescent="0.2"/>
    <row r="537" ht="12" x14ac:dyDescent="0.2"/>
    <row r="538" ht="12" x14ac:dyDescent="0.2"/>
    <row r="539" ht="12" x14ac:dyDescent="0.2"/>
    <row r="540" ht="12" x14ac:dyDescent="0.2"/>
    <row r="541" ht="12" x14ac:dyDescent="0.2"/>
    <row r="542" ht="12" x14ac:dyDescent="0.2"/>
    <row r="543" ht="12" x14ac:dyDescent="0.2"/>
    <row r="544" ht="12" x14ac:dyDescent="0.2"/>
    <row r="545" ht="12" x14ac:dyDescent="0.2"/>
    <row r="546" ht="12" x14ac:dyDescent="0.2"/>
    <row r="547" ht="12" x14ac:dyDescent="0.2"/>
    <row r="548" ht="12" x14ac:dyDescent="0.2"/>
    <row r="549" ht="12" x14ac:dyDescent="0.2"/>
    <row r="550" ht="12" x14ac:dyDescent="0.2"/>
    <row r="551" ht="12" x14ac:dyDescent="0.2"/>
    <row r="552" ht="12" x14ac:dyDescent="0.2"/>
    <row r="553" ht="12" x14ac:dyDescent="0.2"/>
    <row r="554" ht="12" x14ac:dyDescent="0.2"/>
    <row r="555" ht="12" x14ac:dyDescent="0.2"/>
    <row r="556" ht="12" x14ac:dyDescent="0.2"/>
    <row r="557" ht="12" x14ac:dyDescent="0.2"/>
    <row r="558" ht="12" x14ac:dyDescent="0.2"/>
    <row r="559" ht="12" x14ac:dyDescent="0.2"/>
    <row r="560" ht="12" x14ac:dyDescent="0.2"/>
    <row r="561" ht="12" x14ac:dyDescent="0.2"/>
    <row r="562" ht="12" x14ac:dyDescent="0.2"/>
    <row r="563" ht="12" x14ac:dyDescent="0.2"/>
    <row r="564" ht="12" x14ac:dyDescent="0.2"/>
    <row r="565" ht="12" x14ac:dyDescent="0.2"/>
    <row r="566" ht="12" x14ac:dyDescent="0.2"/>
    <row r="567" ht="12" x14ac:dyDescent="0.2"/>
    <row r="568" ht="12" x14ac:dyDescent="0.2"/>
    <row r="569" ht="12" x14ac:dyDescent="0.2"/>
    <row r="570" ht="12" x14ac:dyDescent="0.2"/>
    <row r="571" ht="12" x14ac:dyDescent="0.2"/>
    <row r="572" ht="12" x14ac:dyDescent="0.2"/>
    <row r="573" ht="12" x14ac:dyDescent="0.2"/>
    <row r="574" ht="12" x14ac:dyDescent="0.2"/>
    <row r="575" ht="12" x14ac:dyDescent="0.2"/>
    <row r="576" ht="12" x14ac:dyDescent="0.2"/>
    <row r="577" ht="12" x14ac:dyDescent="0.2"/>
    <row r="578" ht="12" x14ac:dyDescent="0.2"/>
    <row r="579" ht="12" x14ac:dyDescent="0.2"/>
    <row r="580" ht="12" x14ac:dyDescent="0.2"/>
    <row r="581" ht="12" x14ac:dyDescent="0.2"/>
    <row r="582" ht="12" x14ac:dyDescent="0.2"/>
    <row r="583" ht="12" x14ac:dyDescent="0.2"/>
    <row r="584" ht="12" x14ac:dyDescent="0.2"/>
    <row r="585" ht="12" x14ac:dyDescent="0.2"/>
    <row r="586" ht="12" x14ac:dyDescent="0.2"/>
    <row r="587" ht="12" x14ac:dyDescent="0.2"/>
    <row r="588" ht="12" x14ac:dyDescent="0.2"/>
    <row r="589" ht="12" x14ac:dyDescent="0.2"/>
    <row r="590" ht="12" x14ac:dyDescent="0.2"/>
    <row r="591" ht="12" x14ac:dyDescent="0.2"/>
    <row r="592" ht="12" x14ac:dyDescent="0.2"/>
    <row r="593" ht="12" x14ac:dyDescent="0.2"/>
    <row r="594" ht="12" x14ac:dyDescent="0.2"/>
    <row r="595" ht="12" x14ac:dyDescent="0.2"/>
    <row r="596" ht="12" x14ac:dyDescent="0.2"/>
    <row r="597" ht="12" x14ac:dyDescent="0.2"/>
    <row r="598" ht="12" x14ac:dyDescent="0.2"/>
    <row r="599" ht="12" x14ac:dyDescent="0.2"/>
    <row r="600" ht="12" x14ac:dyDescent="0.2"/>
    <row r="601" ht="12" x14ac:dyDescent="0.2"/>
    <row r="602" ht="12" x14ac:dyDescent="0.2"/>
    <row r="603" ht="12" x14ac:dyDescent="0.2"/>
    <row r="604" ht="12" x14ac:dyDescent="0.2"/>
    <row r="605" ht="12" x14ac:dyDescent="0.2"/>
    <row r="606" ht="12" x14ac:dyDescent="0.2"/>
    <row r="607" ht="12" x14ac:dyDescent="0.2"/>
    <row r="608" ht="12" x14ac:dyDescent="0.2"/>
    <row r="609" ht="12" x14ac:dyDescent="0.2"/>
    <row r="610" ht="12" x14ac:dyDescent="0.2"/>
    <row r="611" ht="12" x14ac:dyDescent="0.2"/>
    <row r="612" ht="12" x14ac:dyDescent="0.2"/>
    <row r="613" ht="12" x14ac:dyDescent="0.2"/>
    <row r="614" ht="12" x14ac:dyDescent="0.2"/>
    <row r="615" ht="12" x14ac:dyDescent="0.2"/>
    <row r="616" ht="12" x14ac:dyDescent="0.2"/>
    <row r="617" ht="12" x14ac:dyDescent="0.2"/>
    <row r="618" ht="12" x14ac:dyDescent="0.2"/>
    <row r="619" ht="12" x14ac:dyDescent="0.2"/>
    <row r="620" ht="12" x14ac:dyDescent="0.2"/>
    <row r="621" ht="12" x14ac:dyDescent="0.2"/>
    <row r="622" ht="12" x14ac:dyDescent="0.2"/>
    <row r="623" ht="12" x14ac:dyDescent="0.2"/>
    <row r="624" ht="12" x14ac:dyDescent="0.2"/>
    <row r="625" ht="12" x14ac:dyDescent="0.2"/>
    <row r="626" ht="12" x14ac:dyDescent="0.2"/>
    <row r="627" ht="12" x14ac:dyDescent="0.2"/>
    <row r="628" ht="12" x14ac:dyDescent="0.2"/>
    <row r="629" ht="12" x14ac:dyDescent="0.2"/>
    <row r="630" ht="12" x14ac:dyDescent="0.2"/>
    <row r="631" ht="12" x14ac:dyDescent="0.2"/>
    <row r="632" ht="12" x14ac:dyDescent="0.2"/>
    <row r="633" ht="12" x14ac:dyDescent="0.2"/>
    <row r="634" ht="12" x14ac:dyDescent="0.2"/>
    <row r="635" ht="12" x14ac:dyDescent="0.2"/>
    <row r="636" ht="12" x14ac:dyDescent="0.2"/>
    <row r="637" ht="12" x14ac:dyDescent="0.2"/>
    <row r="638" ht="12" x14ac:dyDescent="0.2"/>
    <row r="639" ht="12" x14ac:dyDescent="0.2"/>
    <row r="640" ht="12" x14ac:dyDescent="0.2"/>
    <row r="641" ht="12" x14ac:dyDescent="0.2"/>
    <row r="642" ht="12" x14ac:dyDescent="0.2"/>
    <row r="643" ht="12" x14ac:dyDescent="0.2"/>
    <row r="644" ht="12" x14ac:dyDescent="0.2"/>
    <row r="645" ht="12" x14ac:dyDescent="0.2"/>
    <row r="646" ht="12" x14ac:dyDescent="0.2"/>
    <row r="647" ht="12" x14ac:dyDescent="0.2"/>
    <row r="648" ht="12" x14ac:dyDescent="0.2"/>
    <row r="649" ht="12" x14ac:dyDescent="0.2"/>
    <row r="650" ht="12" x14ac:dyDescent="0.2"/>
    <row r="651" ht="12" x14ac:dyDescent="0.2"/>
    <row r="652" ht="12" x14ac:dyDescent="0.2"/>
    <row r="653" ht="12" x14ac:dyDescent="0.2"/>
    <row r="654" ht="12" x14ac:dyDescent="0.2"/>
    <row r="655" ht="12" x14ac:dyDescent="0.2"/>
    <row r="656" ht="12" x14ac:dyDescent="0.2"/>
    <row r="657" ht="12" x14ac:dyDescent="0.2"/>
    <row r="658" ht="12" x14ac:dyDescent="0.2"/>
    <row r="659" ht="12" x14ac:dyDescent="0.2"/>
    <row r="660" ht="12" x14ac:dyDescent="0.2"/>
    <row r="661" ht="12" x14ac:dyDescent="0.2"/>
    <row r="662" ht="12" x14ac:dyDescent="0.2"/>
    <row r="663" ht="12" x14ac:dyDescent="0.2"/>
    <row r="664" ht="12" x14ac:dyDescent="0.2"/>
    <row r="665" ht="12" x14ac:dyDescent="0.2"/>
    <row r="666" ht="12" x14ac:dyDescent="0.2"/>
    <row r="667" ht="12" x14ac:dyDescent="0.2"/>
    <row r="668" ht="12" x14ac:dyDescent="0.2"/>
    <row r="669" ht="12" x14ac:dyDescent="0.2"/>
    <row r="670" ht="12" x14ac:dyDescent="0.2"/>
    <row r="671" ht="12" x14ac:dyDescent="0.2"/>
    <row r="672" ht="12" x14ac:dyDescent="0.2"/>
    <row r="673" ht="12" x14ac:dyDescent="0.2"/>
    <row r="674" ht="12" x14ac:dyDescent="0.2"/>
    <row r="675" ht="12" x14ac:dyDescent="0.2"/>
    <row r="676" ht="12" x14ac:dyDescent="0.2"/>
    <row r="677" ht="12" x14ac:dyDescent="0.2"/>
    <row r="678" ht="12" x14ac:dyDescent="0.2"/>
    <row r="679" ht="12" x14ac:dyDescent="0.2"/>
    <row r="680" ht="12" x14ac:dyDescent="0.2"/>
    <row r="681" ht="12" x14ac:dyDescent="0.2"/>
    <row r="682" ht="12" x14ac:dyDescent="0.2"/>
    <row r="683" ht="12" x14ac:dyDescent="0.2"/>
    <row r="684" ht="12" x14ac:dyDescent="0.2"/>
    <row r="685" ht="12" x14ac:dyDescent="0.2"/>
    <row r="686" ht="12" x14ac:dyDescent="0.2"/>
    <row r="687" ht="12" x14ac:dyDescent="0.2"/>
    <row r="688" ht="12" x14ac:dyDescent="0.2"/>
    <row r="689" ht="12" x14ac:dyDescent="0.2"/>
    <row r="690" ht="12" x14ac:dyDescent="0.2"/>
    <row r="691" ht="12" x14ac:dyDescent="0.2"/>
    <row r="692" ht="12" x14ac:dyDescent="0.2"/>
    <row r="693" ht="12" x14ac:dyDescent="0.2"/>
    <row r="694" ht="12" x14ac:dyDescent="0.2"/>
    <row r="695" ht="12" x14ac:dyDescent="0.2"/>
    <row r="696" ht="12" x14ac:dyDescent="0.2"/>
    <row r="697" ht="12" x14ac:dyDescent="0.2"/>
    <row r="698" ht="12" x14ac:dyDescent="0.2"/>
    <row r="699" ht="12" x14ac:dyDescent="0.2"/>
    <row r="700" ht="12" x14ac:dyDescent="0.2"/>
    <row r="701" ht="12" x14ac:dyDescent="0.2"/>
    <row r="702" ht="12" x14ac:dyDescent="0.2"/>
    <row r="703" ht="12" x14ac:dyDescent="0.2"/>
    <row r="704" ht="12" x14ac:dyDescent="0.2"/>
    <row r="705" ht="12" x14ac:dyDescent="0.2"/>
    <row r="706" ht="12" x14ac:dyDescent="0.2"/>
    <row r="707" ht="12" x14ac:dyDescent="0.2"/>
    <row r="708" ht="12" x14ac:dyDescent="0.2"/>
    <row r="709" ht="12" x14ac:dyDescent="0.2"/>
    <row r="710" ht="12" x14ac:dyDescent="0.2"/>
    <row r="711" ht="12" x14ac:dyDescent="0.2"/>
    <row r="712" ht="12" x14ac:dyDescent="0.2"/>
    <row r="713" ht="12" x14ac:dyDescent="0.2"/>
    <row r="714" ht="12" x14ac:dyDescent="0.2"/>
    <row r="715" ht="12" x14ac:dyDescent="0.2"/>
    <row r="716" ht="12" x14ac:dyDescent="0.2"/>
    <row r="717" ht="12" x14ac:dyDescent="0.2"/>
    <row r="718" ht="12" x14ac:dyDescent="0.2"/>
    <row r="719" ht="12" x14ac:dyDescent="0.2"/>
    <row r="720" ht="12" x14ac:dyDescent="0.2"/>
    <row r="721" ht="12" x14ac:dyDescent="0.2"/>
    <row r="722" ht="12" x14ac:dyDescent="0.2"/>
    <row r="723" ht="12" x14ac:dyDescent="0.2"/>
    <row r="724" ht="12" x14ac:dyDescent="0.2"/>
    <row r="725" ht="12" x14ac:dyDescent="0.2"/>
    <row r="726" ht="12" x14ac:dyDescent="0.2"/>
    <row r="727" ht="12" x14ac:dyDescent="0.2"/>
    <row r="728" ht="12" x14ac:dyDescent="0.2"/>
    <row r="729" ht="12" x14ac:dyDescent="0.2"/>
    <row r="730" ht="12" x14ac:dyDescent="0.2"/>
    <row r="731" ht="12" x14ac:dyDescent="0.2"/>
    <row r="732" ht="12" x14ac:dyDescent="0.2"/>
    <row r="733" ht="12" x14ac:dyDescent="0.2"/>
    <row r="734" ht="12" x14ac:dyDescent="0.2"/>
    <row r="735" ht="12" x14ac:dyDescent="0.2"/>
    <row r="736" ht="12" x14ac:dyDescent="0.2"/>
    <row r="737" ht="12" x14ac:dyDescent="0.2"/>
    <row r="738" ht="12" x14ac:dyDescent="0.2"/>
    <row r="739" ht="12" x14ac:dyDescent="0.2"/>
    <row r="740" ht="12" x14ac:dyDescent="0.2"/>
    <row r="741" ht="12" x14ac:dyDescent="0.2"/>
    <row r="742" ht="12" x14ac:dyDescent="0.2"/>
    <row r="743" ht="12" x14ac:dyDescent="0.2"/>
    <row r="744" ht="12" x14ac:dyDescent="0.2"/>
    <row r="745" ht="12" x14ac:dyDescent="0.2"/>
    <row r="746" ht="12" x14ac:dyDescent="0.2"/>
    <row r="747" ht="12" x14ac:dyDescent="0.2"/>
    <row r="748" ht="12" x14ac:dyDescent="0.2"/>
    <row r="749" ht="12" x14ac:dyDescent="0.2"/>
    <row r="750" ht="12" x14ac:dyDescent="0.2"/>
    <row r="751" ht="12" x14ac:dyDescent="0.2"/>
    <row r="752" ht="12" x14ac:dyDescent="0.2"/>
    <row r="753" ht="12" x14ac:dyDescent="0.2"/>
    <row r="754" ht="12" x14ac:dyDescent="0.2"/>
    <row r="755" ht="12" x14ac:dyDescent="0.2"/>
    <row r="756" ht="12" x14ac:dyDescent="0.2"/>
    <row r="757" ht="12" x14ac:dyDescent="0.2"/>
    <row r="758" ht="12" x14ac:dyDescent="0.2"/>
    <row r="759" ht="12" x14ac:dyDescent="0.2"/>
    <row r="760" ht="12" x14ac:dyDescent="0.2"/>
    <row r="761" ht="12" x14ac:dyDescent="0.2"/>
    <row r="762" ht="12" x14ac:dyDescent="0.2"/>
    <row r="763" ht="12" x14ac:dyDescent="0.2"/>
    <row r="764" ht="12" x14ac:dyDescent="0.2"/>
    <row r="765" ht="12" x14ac:dyDescent="0.2"/>
    <row r="766" ht="12" x14ac:dyDescent="0.2"/>
    <row r="767" ht="12" x14ac:dyDescent="0.2"/>
    <row r="768" ht="12" x14ac:dyDescent="0.2"/>
    <row r="769" ht="12" x14ac:dyDescent="0.2"/>
    <row r="770" ht="12" x14ac:dyDescent="0.2"/>
    <row r="771" ht="12" x14ac:dyDescent="0.2"/>
    <row r="772" ht="12" x14ac:dyDescent="0.2"/>
    <row r="773" ht="12" x14ac:dyDescent="0.2"/>
    <row r="774" ht="12" x14ac:dyDescent="0.2"/>
    <row r="775" ht="12" x14ac:dyDescent="0.2"/>
    <row r="776" ht="12" x14ac:dyDescent="0.2"/>
    <row r="777" ht="12" x14ac:dyDescent="0.2"/>
    <row r="778" ht="12" x14ac:dyDescent="0.2"/>
    <row r="779" ht="12" x14ac:dyDescent="0.2"/>
    <row r="780" ht="12" x14ac:dyDescent="0.2"/>
    <row r="781" ht="12" x14ac:dyDescent="0.2"/>
    <row r="782" ht="12" x14ac:dyDescent="0.2"/>
    <row r="783" ht="12" x14ac:dyDescent="0.2"/>
    <row r="784" ht="12" x14ac:dyDescent="0.2"/>
    <row r="785" ht="12" x14ac:dyDescent="0.2"/>
    <row r="786" ht="12" x14ac:dyDescent="0.2"/>
    <row r="787" ht="12" x14ac:dyDescent="0.2"/>
    <row r="788" ht="12" x14ac:dyDescent="0.2"/>
    <row r="789" ht="12" x14ac:dyDescent="0.2"/>
    <row r="790" ht="12" x14ac:dyDescent="0.2"/>
    <row r="791" ht="12" x14ac:dyDescent="0.2"/>
    <row r="792" ht="12" x14ac:dyDescent="0.2"/>
    <row r="793" ht="12" x14ac:dyDescent="0.2"/>
    <row r="794" ht="12" x14ac:dyDescent="0.2"/>
    <row r="795" ht="12" x14ac:dyDescent="0.2"/>
    <row r="796" ht="12" x14ac:dyDescent="0.2"/>
    <row r="797" ht="12" x14ac:dyDescent="0.2"/>
    <row r="798" ht="12" x14ac:dyDescent="0.2"/>
    <row r="799" ht="12" x14ac:dyDescent="0.2"/>
    <row r="800" ht="12" x14ac:dyDescent="0.2"/>
    <row r="801" ht="12" x14ac:dyDescent="0.2"/>
    <row r="802" ht="12" x14ac:dyDescent="0.2"/>
    <row r="803" ht="12" x14ac:dyDescent="0.2"/>
    <row r="804" ht="12" x14ac:dyDescent="0.2"/>
    <row r="805" ht="12" x14ac:dyDescent="0.2"/>
    <row r="806" ht="12" x14ac:dyDescent="0.2"/>
    <row r="807" ht="12" x14ac:dyDescent="0.2"/>
    <row r="808" ht="12" x14ac:dyDescent="0.2"/>
    <row r="809" ht="12" x14ac:dyDescent="0.2"/>
    <row r="810" ht="12" x14ac:dyDescent="0.2"/>
    <row r="811" ht="12" x14ac:dyDescent="0.2"/>
    <row r="812" ht="12" x14ac:dyDescent="0.2"/>
    <row r="813" ht="12" x14ac:dyDescent="0.2"/>
    <row r="814" ht="12" x14ac:dyDescent="0.2"/>
    <row r="815" ht="12" x14ac:dyDescent="0.2"/>
    <row r="816" ht="12" x14ac:dyDescent="0.2"/>
    <row r="817" ht="12" x14ac:dyDescent="0.2"/>
    <row r="818" ht="12" x14ac:dyDescent="0.2"/>
    <row r="819" ht="12" x14ac:dyDescent="0.2"/>
    <row r="820" ht="12" x14ac:dyDescent="0.2"/>
    <row r="821" ht="12" x14ac:dyDescent="0.2"/>
    <row r="822" ht="12" x14ac:dyDescent="0.2"/>
    <row r="823" ht="12" x14ac:dyDescent="0.2"/>
    <row r="824" ht="12" x14ac:dyDescent="0.2"/>
    <row r="825" ht="12" x14ac:dyDescent="0.2"/>
    <row r="826" ht="12" x14ac:dyDescent="0.2"/>
    <row r="827" ht="12" x14ac:dyDescent="0.2"/>
    <row r="828" ht="12" x14ac:dyDescent="0.2"/>
    <row r="829" ht="12" x14ac:dyDescent="0.2"/>
    <row r="830" ht="12" x14ac:dyDescent="0.2"/>
    <row r="831" ht="12" x14ac:dyDescent="0.2"/>
    <row r="832" ht="12" x14ac:dyDescent="0.2"/>
    <row r="833" ht="12" x14ac:dyDescent="0.2"/>
    <row r="834" ht="12" x14ac:dyDescent="0.2"/>
    <row r="835" ht="12" x14ac:dyDescent="0.2"/>
    <row r="836" ht="12" x14ac:dyDescent="0.2"/>
    <row r="837" ht="12" x14ac:dyDescent="0.2"/>
    <row r="838" ht="12" x14ac:dyDescent="0.2"/>
    <row r="839" ht="12" x14ac:dyDescent="0.2"/>
    <row r="840" ht="12" x14ac:dyDescent="0.2"/>
    <row r="841" ht="12" x14ac:dyDescent="0.2"/>
    <row r="842" ht="12" x14ac:dyDescent="0.2"/>
    <row r="843" ht="12" x14ac:dyDescent="0.2"/>
    <row r="844" ht="12" x14ac:dyDescent="0.2"/>
    <row r="845" ht="12" x14ac:dyDescent="0.2"/>
    <row r="846" ht="12" x14ac:dyDescent="0.2"/>
    <row r="847" ht="12" x14ac:dyDescent="0.2"/>
    <row r="848" ht="12" x14ac:dyDescent="0.2"/>
    <row r="849" ht="12" x14ac:dyDescent="0.2"/>
    <row r="850" ht="12" x14ac:dyDescent="0.2"/>
    <row r="851" ht="12" x14ac:dyDescent="0.2"/>
    <row r="852" ht="12" x14ac:dyDescent="0.2"/>
    <row r="853" ht="12" x14ac:dyDescent="0.2"/>
    <row r="854" ht="12" x14ac:dyDescent="0.2"/>
    <row r="855" ht="12" x14ac:dyDescent="0.2"/>
    <row r="856" ht="12" x14ac:dyDescent="0.2"/>
    <row r="857" ht="12" x14ac:dyDescent="0.2"/>
    <row r="858" ht="12" x14ac:dyDescent="0.2"/>
    <row r="859" ht="12" x14ac:dyDescent="0.2"/>
    <row r="860" ht="12" x14ac:dyDescent="0.2"/>
    <row r="861" ht="12" x14ac:dyDescent="0.2"/>
    <row r="862" ht="12" x14ac:dyDescent="0.2"/>
    <row r="863" ht="12" x14ac:dyDescent="0.2"/>
    <row r="864" ht="12" x14ac:dyDescent="0.2"/>
    <row r="865" ht="12" x14ac:dyDescent="0.2"/>
    <row r="866" ht="12" x14ac:dyDescent="0.2"/>
    <row r="867" ht="12" x14ac:dyDescent="0.2"/>
    <row r="868" ht="12" x14ac:dyDescent="0.2"/>
    <row r="869" ht="12" x14ac:dyDescent="0.2"/>
    <row r="870" ht="12" x14ac:dyDescent="0.2"/>
    <row r="871" ht="12" x14ac:dyDescent="0.2"/>
    <row r="872" ht="12" x14ac:dyDescent="0.2"/>
    <row r="873" ht="12" x14ac:dyDescent="0.2"/>
    <row r="874" ht="12" x14ac:dyDescent="0.2"/>
    <row r="875" ht="12" x14ac:dyDescent="0.2"/>
    <row r="876" ht="12" x14ac:dyDescent="0.2"/>
    <row r="877" ht="12" x14ac:dyDescent="0.2"/>
    <row r="878" ht="12" x14ac:dyDescent="0.2"/>
    <row r="879" ht="12" x14ac:dyDescent="0.2"/>
    <row r="880" ht="12" x14ac:dyDescent="0.2"/>
    <row r="881" ht="12" x14ac:dyDescent="0.2"/>
    <row r="882" ht="12" x14ac:dyDescent="0.2"/>
    <row r="883" ht="12" x14ac:dyDescent="0.2"/>
    <row r="884" ht="12" x14ac:dyDescent="0.2"/>
    <row r="885" ht="12" x14ac:dyDescent="0.2"/>
    <row r="886" ht="12" x14ac:dyDescent="0.2"/>
    <row r="887" ht="12" x14ac:dyDescent="0.2"/>
    <row r="888" ht="12" x14ac:dyDescent="0.2"/>
    <row r="889" ht="12" x14ac:dyDescent="0.2"/>
    <row r="890" ht="12" x14ac:dyDescent="0.2"/>
    <row r="891" ht="12" x14ac:dyDescent="0.2"/>
    <row r="892" ht="12" x14ac:dyDescent="0.2"/>
    <row r="893" ht="12" x14ac:dyDescent="0.2"/>
    <row r="894" ht="12" x14ac:dyDescent="0.2"/>
    <row r="895" ht="12" x14ac:dyDescent="0.2"/>
    <row r="896" ht="12" x14ac:dyDescent="0.2"/>
    <row r="897" ht="12" x14ac:dyDescent="0.2"/>
    <row r="898" ht="12" x14ac:dyDescent="0.2"/>
    <row r="899" ht="12" x14ac:dyDescent="0.2"/>
    <row r="900" ht="12" x14ac:dyDescent="0.2"/>
    <row r="901" ht="12" x14ac:dyDescent="0.2"/>
    <row r="902" ht="12" x14ac:dyDescent="0.2"/>
    <row r="903" ht="12" x14ac:dyDescent="0.2"/>
    <row r="904" ht="12" x14ac:dyDescent="0.2"/>
    <row r="905" ht="12" x14ac:dyDescent="0.2"/>
    <row r="906" ht="12" x14ac:dyDescent="0.2"/>
    <row r="907" ht="12" x14ac:dyDescent="0.2"/>
    <row r="908" ht="12" x14ac:dyDescent="0.2"/>
    <row r="909" ht="12" x14ac:dyDescent="0.2"/>
    <row r="910" ht="12" x14ac:dyDescent="0.2"/>
    <row r="911" ht="12" x14ac:dyDescent="0.2"/>
    <row r="912" ht="12" x14ac:dyDescent="0.2"/>
    <row r="913" ht="12" x14ac:dyDescent="0.2"/>
    <row r="914" ht="12" x14ac:dyDescent="0.2"/>
    <row r="915" ht="12" x14ac:dyDescent="0.2"/>
    <row r="916" ht="12" x14ac:dyDescent="0.2"/>
    <row r="917" ht="12" x14ac:dyDescent="0.2"/>
    <row r="918" ht="12" x14ac:dyDescent="0.2"/>
    <row r="919" ht="12" x14ac:dyDescent="0.2"/>
    <row r="920" ht="12" x14ac:dyDescent="0.2"/>
    <row r="921" ht="12" x14ac:dyDescent="0.2"/>
    <row r="922" ht="12" x14ac:dyDescent="0.2"/>
    <row r="923" ht="12" x14ac:dyDescent="0.2"/>
    <row r="924" ht="12" x14ac:dyDescent="0.2"/>
    <row r="925" ht="12" x14ac:dyDescent="0.2"/>
    <row r="926" ht="12" x14ac:dyDescent="0.2"/>
    <row r="927" ht="12" x14ac:dyDescent="0.2"/>
    <row r="928" ht="12" x14ac:dyDescent="0.2"/>
    <row r="929" ht="12" x14ac:dyDescent="0.2"/>
    <row r="930" ht="12" x14ac:dyDescent="0.2"/>
    <row r="931" ht="12" x14ac:dyDescent="0.2"/>
    <row r="932" ht="12" x14ac:dyDescent="0.2"/>
    <row r="933" ht="12" x14ac:dyDescent="0.2"/>
    <row r="934" ht="12" x14ac:dyDescent="0.2"/>
    <row r="935" ht="12" x14ac:dyDescent="0.2"/>
    <row r="936" ht="12" x14ac:dyDescent="0.2"/>
    <row r="937" ht="12" x14ac:dyDescent="0.2"/>
    <row r="938" ht="12" x14ac:dyDescent="0.2"/>
    <row r="939" ht="12" x14ac:dyDescent="0.2"/>
    <row r="940" ht="12" x14ac:dyDescent="0.2"/>
    <row r="941" ht="12" x14ac:dyDescent="0.2"/>
    <row r="942" ht="12" x14ac:dyDescent="0.2"/>
    <row r="943" ht="12" x14ac:dyDescent="0.2"/>
    <row r="944" ht="12" x14ac:dyDescent="0.2"/>
    <row r="945" ht="12" x14ac:dyDescent="0.2"/>
    <row r="946" ht="12" x14ac:dyDescent="0.2"/>
    <row r="947" ht="12" x14ac:dyDescent="0.2"/>
    <row r="948" ht="12" x14ac:dyDescent="0.2"/>
    <row r="949" ht="12" x14ac:dyDescent="0.2"/>
    <row r="950" ht="12" x14ac:dyDescent="0.2"/>
    <row r="951" ht="12" x14ac:dyDescent="0.2"/>
    <row r="952" ht="12" x14ac:dyDescent="0.2"/>
    <row r="953" ht="12" x14ac:dyDescent="0.2"/>
    <row r="954" ht="12" x14ac:dyDescent="0.2"/>
    <row r="955" ht="12" x14ac:dyDescent="0.2"/>
    <row r="956" ht="12" x14ac:dyDescent="0.2"/>
    <row r="957" ht="12" x14ac:dyDescent="0.2"/>
    <row r="958" ht="12" x14ac:dyDescent="0.2"/>
    <row r="959" ht="12" x14ac:dyDescent="0.2"/>
    <row r="960" ht="12" x14ac:dyDescent="0.2"/>
    <row r="961" ht="12" x14ac:dyDescent="0.2"/>
    <row r="962" ht="12" x14ac:dyDescent="0.2"/>
    <row r="963" ht="12" x14ac:dyDescent="0.2"/>
    <row r="964" ht="12" x14ac:dyDescent="0.2"/>
    <row r="965" ht="12" x14ac:dyDescent="0.2"/>
    <row r="966" ht="12" x14ac:dyDescent="0.2"/>
    <row r="967" ht="12" x14ac:dyDescent="0.2"/>
    <row r="968" ht="12" x14ac:dyDescent="0.2"/>
    <row r="969" ht="12" x14ac:dyDescent="0.2"/>
    <row r="970" ht="12" x14ac:dyDescent="0.2"/>
    <row r="971" ht="12" x14ac:dyDescent="0.2"/>
    <row r="972" ht="12" x14ac:dyDescent="0.2"/>
    <row r="973" ht="12" x14ac:dyDescent="0.2"/>
    <row r="974" ht="12" x14ac:dyDescent="0.2"/>
    <row r="975" ht="12" x14ac:dyDescent="0.2"/>
    <row r="976" ht="12" x14ac:dyDescent="0.2"/>
    <row r="977" ht="12" x14ac:dyDescent="0.2"/>
    <row r="978" ht="12" x14ac:dyDescent="0.2"/>
    <row r="979" ht="12" x14ac:dyDescent="0.2"/>
    <row r="980" ht="12" x14ac:dyDescent="0.2"/>
    <row r="981" ht="12" x14ac:dyDescent="0.2"/>
    <row r="982" ht="12" x14ac:dyDescent="0.2"/>
    <row r="983" ht="12" x14ac:dyDescent="0.2"/>
    <row r="984" ht="12" x14ac:dyDescent="0.2"/>
    <row r="985" ht="12" x14ac:dyDescent="0.2"/>
    <row r="986" ht="12" x14ac:dyDescent="0.2"/>
    <row r="987" ht="12" x14ac:dyDescent="0.2"/>
    <row r="988" ht="12" x14ac:dyDescent="0.2"/>
    <row r="989" ht="12" x14ac:dyDescent="0.2"/>
    <row r="990" ht="12" x14ac:dyDescent="0.2"/>
    <row r="991" ht="12" x14ac:dyDescent="0.2"/>
    <row r="992" ht="12" x14ac:dyDescent="0.2"/>
    <row r="993" ht="12" x14ac:dyDescent="0.2"/>
    <row r="994" ht="12" x14ac:dyDescent="0.2"/>
    <row r="995" ht="12" x14ac:dyDescent="0.2"/>
    <row r="996" ht="12" x14ac:dyDescent="0.2"/>
    <row r="997" ht="12" x14ac:dyDescent="0.2"/>
    <row r="998" ht="12" x14ac:dyDescent="0.2"/>
    <row r="999" ht="12" x14ac:dyDescent="0.2"/>
    <row r="1000" ht="12" x14ac:dyDescent="0.2"/>
  </sheetData>
  <mergeCells count="2">
    <mergeCell ref="B2:G3"/>
    <mergeCell ref="B62:E63"/>
  </mergeCells>
  <printOptions horizontalCentered="1"/>
  <pageMargins left="0.15748031496062992" right="0.23622047244094491" top="0.55118110236220474" bottom="0.55118110236220474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00"/>
  <sheetViews>
    <sheetView topLeftCell="A64" workbookViewId="0">
      <selection activeCell="E65" sqref="E65"/>
    </sheetView>
  </sheetViews>
  <sheetFormatPr defaultColWidth="7.875" defaultRowHeight="15" customHeight="1" x14ac:dyDescent="0.2"/>
  <cols>
    <col min="1" max="1" width="7.875" style="25"/>
    <col min="2" max="2" width="6.375" style="26" customWidth="1"/>
    <col min="3" max="3" width="41.5" style="25" customWidth="1"/>
    <col min="4" max="4" width="10.75" style="25" customWidth="1"/>
    <col min="5" max="5" width="20.125" style="25" customWidth="1"/>
    <col min="6" max="6" width="14" style="25" customWidth="1"/>
    <col min="7" max="7" width="16.875" style="25" customWidth="1"/>
    <col min="8" max="16384" width="7.875" style="25"/>
  </cols>
  <sheetData>
    <row r="1" spans="2:7" ht="12" x14ac:dyDescent="0.2"/>
    <row r="2" spans="2:7" ht="12" x14ac:dyDescent="0.2">
      <c r="B2" s="95" t="s">
        <v>0</v>
      </c>
      <c r="C2" s="96"/>
      <c r="D2" s="96"/>
      <c r="E2" s="96"/>
      <c r="F2" s="96"/>
      <c r="G2" s="96"/>
    </row>
    <row r="3" spans="2:7" ht="24" customHeight="1" x14ac:dyDescent="0.2">
      <c r="B3" s="96"/>
      <c r="C3" s="96"/>
      <c r="D3" s="96"/>
      <c r="E3" s="96"/>
      <c r="F3" s="96"/>
      <c r="G3" s="96"/>
    </row>
    <row r="4" spans="2:7" ht="30.4" customHeight="1" x14ac:dyDescent="0.2">
      <c r="B4" s="27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</row>
    <row r="5" spans="2:7" ht="15.4" customHeight="1" x14ac:dyDescent="0.2">
      <c r="B5" s="29" t="s">
        <v>6</v>
      </c>
      <c r="C5" s="29" t="s">
        <v>7</v>
      </c>
      <c r="D5" s="30"/>
      <c r="E5" s="30"/>
      <c r="F5" s="30"/>
      <c r="G5" s="30"/>
    </row>
    <row r="6" spans="2:7" ht="12" x14ac:dyDescent="0.2">
      <c r="B6" s="28">
        <v>1</v>
      </c>
      <c r="C6" s="31" t="s">
        <v>8</v>
      </c>
      <c r="D6" s="28" t="s">
        <v>9</v>
      </c>
      <c r="E6" s="30">
        <v>16</v>
      </c>
      <c r="F6" s="30">
        <f>D65+E65</f>
        <v>15</v>
      </c>
      <c r="G6" s="30"/>
    </row>
    <row r="7" spans="2:7" ht="12" x14ac:dyDescent="0.2">
      <c r="B7" s="28">
        <v>2</v>
      </c>
      <c r="C7" s="31" t="s">
        <v>10</v>
      </c>
      <c r="D7" s="28" t="s">
        <v>9</v>
      </c>
      <c r="E7" s="30">
        <v>8</v>
      </c>
      <c r="F7" s="30">
        <v>9</v>
      </c>
      <c r="G7" s="30"/>
    </row>
    <row r="8" spans="2:7" ht="12" x14ac:dyDescent="0.2">
      <c r="B8" s="28">
        <v>3</v>
      </c>
      <c r="C8" s="31" t="s">
        <v>11</v>
      </c>
      <c r="D8" s="28" t="s">
        <v>9</v>
      </c>
      <c r="E8" s="30">
        <v>1</v>
      </c>
      <c r="F8" s="30">
        <v>1</v>
      </c>
      <c r="G8" s="30"/>
    </row>
    <row r="9" spans="2:7" ht="12" x14ac:dyDescent="0.2">
      <c r="B9" s="28">
        <v>4</v>
      </c>
      <c r="C9" s="31" t="s">
        <v>12</v>
      </c>
      <c r="D9" s="28" t="s">
        <v>13</v>
      </c>
      <c r="E9" s="30"/>
      <c r="F9" s="30"/>
      <c r="G9" s="30"/>
    </row>
    <row r="10" spans="2:7" ht="12" x14ac:dyDescent="0.2">
      <c r="B10" s="28">
        <v>5</v>
      </c>
      <c r="C10" s="31" t="s">
        <v>14</v>
      </c>
      <c r="D10" s="28" t="s">
        <v>9</v>
      </c>
      <c r="E10" s="30">
        <v>0</v>
      </c>
      <c r="F10" s="30">
        <v>0</v>
      </c>
      <c r="G10" s="30"/>
    </row>
    <row r="11" spans="2:7" ht="24" x14ac:dyDescent="0.2">
      <c r="B11" s="28">
        <v>6</v>
      </c>
      <c r="C11" s="31" t="s">
        <v>15</v>
      </c>
      <c r="D11" s="28" t="s">
        <v>16</v>
      </c>
      <c r="E11" s="30"/>
      <c r="F11" s="30"/>
      <c r="G11" s="30"/>
    </row>
    <row r="12" spans="2:7" ht="24" x14ac:dyDescent="0.2">
      <c r="B12" s="28">
        <v>7</v>
      </c>
      <c r="C12" s="31" t="s">
        <v>17</v>
      </c>
      <c r="D12" s="28" t="s">
        <v>9</v>
      </c>
      <c r="E12" s="30"/>
      <c r="F12" s="30"/>
      <c r="G12" s="30"/>
    </row>
    <row r="13" spans="2:7" ht="17.649999999999999" customHeight="1" x14ac:dyDescent="0.2">
      <c r="B13" s="29" t="s">
        <v>18</v>
      </c>
      <c r="C13" s="29" t="s">
        <v>19</v>
      </c>
      <c r="D13" s="30"/>
      <c r="E13" s="30"/>
      <c r="F13" s="30"/>
      <c r="G13" s="30"/>
    </row>
    <row r="14" spans="2:7" ht="12" x14ac:dyDescent="0.2">
      <c r="B14" s="28">
        <v>8</v>
      </c>
      <c r="C14" s="31" t="s">
        <v>20</v>
      </c>
      <c r="D14" s="28" t="s">
        <v>21</v>
      </c>
      <c r="E14" s="30"/>
      <c r="F14" s="30"/>
      <c r="G14" s="30"/>
    </row>
    <row r="15" spans="2:7" ht="12" x14ac:dyDescent="0.2">
      <c r="B15" s="32" t="s">
        <v>22</v>
      </c>
      <c r="C15" s="31" t="s">
        <v>23</v>
      </c>
      <c r="D15" s="28" t="s">
        <v>21</v>
      </c>
      <c r="E15" s="30"/>
      <c r="F15" s="30"/>
      <c r="G15" s="30"/>
    </row>
    <row r="16" spans="2:7" ht="12" x14ac:dyDescent="0.2">
      <c r="B16" s="32" t="s">
        <v>24</v>
      </c>
      <c r="C16" s="31" t="s">
        <v>25</v>
      </c>
      <c r="D16" s="28" t="s">
        <v>21</v>
      </c>
      <c r="E16" s="30"/>
      <c r="F16" s="30"/>
      <c r="G16" s="30"/>
    </row>
    <row r="17" spans="2:7" ht="24" x14ac:dyDescent="0.2">
      <c r="B17" s="32" t="s">
        <v>26</v>
      </c>
      <c r="C17" s="31" t="s">
        <v>27</v>
      </c>
      <c r="D17" s="28" t="s">
        <v>21</v>
      </c>
      <c r="E17" s="30"/>
      <c r="F17" s="30"/>
      <c r="G17" s="30"/>
    </row>
    <row r="18" spans="2:7" ht="24" x14ac:dyDescent="0.2">
      <c r="B18" s="28">
        <v>9</v>
      </c>
      <c r="C18" s="31" t="s">
        <v>28</v>
      </c>
      <c r="D18" s="28" t="s">
        <v>29</v>
      </c>
      <c r="E18" s="30"/>
      <c r="F18" s="30"/>
      <c r="G18" s="30"/>
    </row>
    <row r="19" spans="2:7" ht="12" x14ac:dyDescent="0.2">
      <c r="B19" s="28">
        <v>10</v>
      </c>
      <c r="C19" s="31" t="s">
        <v>30</v>
      </c>
      <c r="D19" s="28" t="s">
        <v>29</v>
      </c>
      <c r="E19" s="30"/>
      <c r="F19" s="30"/>
      <c r="G19" s="30"/>
    </row>
    <row r="20" spans="2:7" ht="12" x14ac:dyDescent="0.2">
      <c r="B20" s="32"/>
      <c r="C20" s="31" t="s">
        <v>31</v>
      </c>
      <c r="D20" s="30"/>
      <c r="E20" s="30"/>
      <c r="F20" s="30"/>
      <c r="G20" s="30"/>
    </row>
    <row r="21" spans="2:7" ht="12" x14ac:dyDescent="0.2">
      <c r="B21" s="32" t="s">
        <v>32</v>
      </c>
      <c r="C21" s="31" t="s">
        <v>33</v>
      </c>
      <c r="D21" s="28" t="s">
        <v>29</v>
      </c>
      <c r="E21" s="30"/>
      <c r="F21" s="30"/>
      <c r="G21" s="30"/>
    </row>
    <row r="22" spans="2:7" ht="12" x14ac:dyDescent="0.2">
      <c r="B22" s="32" t="s">
        <v>34</v>
      </c>
      <c r="C22" s="31" t="s">
        <v>35</v>
      </c>
      <c r="D22" s="28" t="s">
        <v>29</v>
      </c>
      <c r="E22" s="30"/>
      <c r="F22" s="30"/>
      <c r="G22" s="30"/>
    </row>
    <row r="23" spans="2:7" ht="12" x14ac:dyDescent="0.2">
      <c r="B23" s="32" t="s">
        <v>36</v>
      </c>
      <c r="C23" s="31" t="s">
        <v>37</v>
      </c>
      <c r="D23" s="28" t="s">
        <v>29</v>
      </c>
      <c r="E23" s="30"/>
      <c r="F23" s="30"/>
      <c r="G23" s="30"/>
    </row>
    <row r="24" spans="2:7" ht="24" x14ac:dyDescent="0.2">
      <c r="B24" s="28">
        <v>11</v>
      </c>
      <c r="C24" s="31" t="s">
        <v>38</v>
      </c>
      <c r="D24" s="28" t="s">
        <v>39</v>
      </c>
      <c r="E24" s="30"/>
      <c r="F24" s="30"/>
      <c r="G24" s="30"/>
    </row>
    <row r="25" spans="2:7" ht="24" x14ac:dyDescent="0.2">
      <c r="B25" s="28">
        <v>12</v>
      </c>
      <c r="C25" s="31" t="s">
        <v>40</v>
      </c>
      <c r="D25" s="28" t="s">
        <v>29</v>
      </c>
      <c r="E25" s="30"/>
      <c r="F25" s="30"/>
      <c r="G25" s="30"/>
    </row>
    <row r="26" spans="2:7" ht="12" x14ac:dyDescent="0.2">
      <c r="B26" s="33" t="s">
        <v>41</v>
      </c>
      <c r="C26" s="31" t="s">
        <v>42</v>
      </c>
      <c r="D26" s="28" t="s">
        <v>43</v>
      </c>
      <c r="E26" s="30"/>
      <c r="F26" s="30"/>
      <c r="G26" s="30"/>
    </row>
    <row r="27" spans="2:7" ht="36" x14ac:dyDescent="0.2">
      <c r="B27" s="33" t="s">
        <v>44</v>
      </c>
      <c r="C27" s="31" t="s">
        <v>45</v>
      </c>
      <c r="D27" s="28" t="s">
        <v>43</v>
      </c>
      <c r="E27" s="30"/>
      <c r="F27" s="30"/>
      <c r="G27" s="30"/>
    </row>
    <row r="28" spans="2:7" ht="12" x14ac:dyDescent="0.2">
      <c r="B28" s="33" t="s">
        <v>46</v>
      </c>
      <c r="C28" s="31" t="s">
        <v>47</v>
      </c>
      <c r="D28" s="28" t="s">
        <v>43</v>
      </c>
      <c r="E28" s="30"/>
      <c r="F28" s="30"/>
      <c r="G28" s="30"/>
    </row>
    <row r="29" spans="2:7" ht="24" x14ac:dyDescent="0.2">
      <c r="B29" s="28">
        <v>13</v>
      </c>
      <c r="C29" s="31" t="s">
        <v>48</v>
      </c>
      <c r="D29" s="28" t="s">
        <v>21</v>
      </c>
      <c r="E29" s="30"/>
      <c r="F29" s="30"/>
      <c r="G29" s="30"/>
    </row>
    <row r="30" spans="2:7" ht="12" x14ac:dyDescent="0.2">
      <c r="B30" s="33" t="s">
        <v>49</v>
      </c>
      <c r="C30" s="31" t="s">
        <v>50</v>
      </c>
      <c r="D30" s="27" t="s">
        <v>13</v>
      </c>
      <c r="E30" s="30"/>
      <c r="F30" s="30"/>
      <c r="G30" s="30"/>
    </row>
    <row r="31" spans="2:7" ht="12" x14ac:dyDescent="0.2">
      <c r="B31" s="33" t="s">
        <v>51</v>
      </c>
      <c r="C31" s="31" t="s">
        <v>52</v>
      </c>
      <c r="D31" s="27" t="s">
        <v>13</v>
      </c>
      <c r="E31" s="30"/>
      <c r="F31" s="30"/>
      <c r="G31" s="30"/>
    </row>
    <row r="32" spans="2:7" ht="12" x14ac:dyDescent="0.2">
      <c r="B32" s="33" t="s">
        <v>53</v>
      </c>
      <c r="C32" s="31" t="s">
        <v>54</v>
      </c>
      <c r="D32" s="28" t="s">
        <v>13</v>
      </c>
      <c r="E32" s="30"/>
      <c r="F32" s="30"/>
      <c r="G32" s="30"/>
    </row>
    <row r="33" spans="2:7" ht="12" x14ac:dyDescent="0.2">
      <c r="B33" s="29" t="s">
        <v>55</v>
      </c>
      <c r="C33" s="29" t="s">
        <v>56</v>
      </c>
      <c r="D33" s="30"/>
      <c r="E33" s="30"/>
      <c r="F33" s="30"/>
      <c r="G33" s="30"/>
    </row>
    <row r="34" spans="2:7" ht="24" x14ac:dyDescent="0.2">
      <c r="B34" s="28">
        <v>14</v>
      </c>
      <c r="C34" s="31" t="s">
        <v>57</v>
      </c>
      <c r="D34" s="28" t="s">
        <v>21</v>
      </c>
      <c r="E34" s="30"/>
      <c r="F34" s="30"/>
      <c r="G34" s="30"/>
    </row>
    <row r="35" spans="2:7" ht="24" x14ac:dyDescent="0.2">
      <c r="B35" s="28">
        <v>15</v>
      </c>
      <c r="C35" s="31" t="s">
        <v>58</v>
      </c>
      <c r="D35" s="28" t="s">
        <v>21</v>
      </c>
      <c r="E35" s="30"/>
      <c r="F35" s="30"/>
      <c r="G35" s="30"/>
    </row>
    <row r="36" spans="2:7" ht="24" x14ac:dyDescent="0.2">
      <c r="B36" s="28">
        <v>16</v>
      </c>
      <c r="C36" s="31" t="s">
        <v>59</v>
      </c>
      <c r="D36" s="28" t="s">
        <v>13</v>
      </c>
      <c r="E36" s="30"/>
      <c r="F36" s="30"/>
      <c r="G36" s="30"/>
    </row>
    <row r="37" spans="2:7" ht="36" x14ac:dyDescent="0.2">
      <c r="B37" s="28">
        <v>17</v>
      </c>
      <c r="C37" s="31" t="s">
        <v>60</v>
      </c>
      <c r="D37" s="28" t="s">
        <v>13</v>
      </c>
      <c r="E37" s="30"/>
      <c r="F37" s="30"/>
      <c r="G37" s="30"/>
    </row>
    <row r="38" spans="2:7" ht="36" x14ac:dyDescent="0.2">
      <c r="B38" s="28">
        <v>18</v>
      </c>
      <c r="C38" s="31" t="s">
        <v>61</v>
      </c>
      <c r="D38" s="28" t="s">
        <v>21</v>
      </c>
      <c r="E38" s="30"/>
      <c r="F38" s="30"/>
      <c r="G38" s="30"/>
    </row>
    <row r="39" spans="2:7" ht="24" x14ac:dyDescent="0.2">
      <c r="B39" s="28">
        <v>19</v>
      </c>
      <c r="C39" s="31" t="s">
        <v>62</v>
      </c>
      <c r="D39" s="28" t="s">
        <v>21</v>
      </c>
      <c r="E39" s="30"/>
      <c r="F39" s="30"/>
      <c r="G39" s="30"/>
    </row>
    <row r="40" spans="2:7" ht="24" x14ac:dyDescent="0.2">
      <c r="B40" s="28">
        <v>20</v>
      </c>
      <c r="C40" s="31" t="s">
        <v>63</v>
      </c>
      <c r="D40" s="28" t="s">
        <v>21</v>
      </c>
      <c r="E40" s="30"/>
      <c r="F40" s="30"/>
      <c r="G40" s="30"/>
    </row>
    <row r="41" spans="2:7" ht="24" x14ac:dyDescent="0.2">
      <c r="B41" s="28">
        <v>21</v>
      </c>
      <c r="C41" s="31" t="s">
        <v>64</v>
      </c>
      <c r="D41" s="28" t="s">
        <v>21</v>
      </c>
      <c r="E41" s="30"/>
      <c r="F41" s="30"/>
      <c r="G41" s="30"/>
    </row>
    <row r="42" spans="2:7" ht="24" x14ac:dyDescent="0.2">
      <c r="B42" s="28">
        <v>22</v>
      </c>
      <c r="C42" s="31" t="s">
        <v>65</v>
      </c>
      <c r="D42" s="28" t="s">
        <v>21</v>
      </c>
      <c r="E42" s="30"/>
      <c r="F42" s="30"/>
      <c r="G42" s="30"/>
    </row>
    <row r="43" spans="2:7" ht="12" x14ac:dyDescent="0.2">
      <c r="B43" s="29" t="s">
        <v>66</v>
      </c>
      <c r="C43" s="29" t="s">
        <v>67</v>
      </c>
      <c r="D43" s="30"/>
      <c r="E43" s="30"/>
      <c r="F43" s="30"/>
      <c r="G43" s="30"/>
    </row>
    <row r="44" spans="2:7" ht="36" x14ac:dyDescent="0.2">
      <c r="B44" s="28">
        <v>23</v>
      </c>
      <c r="C44" s="31" t="s">
        <v>68</v>
      </c>
      <c r="D44" s="28" t="s">
        <v>13</v>
      </c>
      <c r="E44" s="30"/>
      <c r="F44" s="30"/>
      <c r="G44" s="30"/>
    </row>
    <row r="45" spans="2:7" ht="36" x14ac:dyDescent="0.2">
      <c r="B45" s="28">
        <v>24</v>
      </c>
      <c r="C45" s="31" t="s">
        <v>69</v>
      </c>
      <c r="D45" s="28" t="s">
        <v>9</v>
      </c>
      <c r="E45" s="30"/>
      <c r="F45" s="30"/>
      <c r="G45" s="30"/>
    </row>
    <row r="46" spans="2:7" ht="24" x14ac:dyDescent="0.2">
      <c r="B46" s="28">
        <v>25</v>
      </c>
      <c r="C46" s="31" t="s">
        <v>70</v>
      </c>
      <c r="D46" s="28" t="s">
        <v>9</v>
      </c>
      <c r="E46" s="30"/>
      <c r="F46" s="30"/>
      <c r="G46" s="30"/>
    </row>
    <row r="47" spans="2:7" ht="36" x14ac:dyDescent="0.2">
      <c r="B47" s="28">
        <v>26</v>
      </c>
      <c r="C47" s="31" t="s">
        <v>71</v>
      </c>
      <c r="D47" s="28" t="s">
        <v>13</v>
      </c>
      <c r="E47" s="30"/>
      <c r="F47" s="30"/>
      <c r="G47" s="30"/>
    </row>
    <row r="48" spans="2:7" ht="24" x14ac:dyDescent="0.2">
      <c r="B48" s="28">
        <v>27</v>
      </c>
      <c r="C48" s="31" t="s">
        <v>72</v>
      </c>
      <c r="D48" s="28" t="s">
        <v>9</v>
      </c>
      <c r="E48" s="30"/>
      <c r="F48" s="30"/>
      <c r="G48" s="30"/>
    </row>
    <row r="49" spans="2:7" ht="36" x14ac:dyDescent="0.2">
      <c r="B49" s="28">
        <v>28</v>
      </c>
      <c r="C49" s="31" t="s">
        <v>73</v>
      </c>
      <c r="D49" s="28" t="s">
        <v>13</v>
      </c>
      <c r="E49" s="30"/>
      <c r="F49" s="30"/>
      <c r="G49" s="30"/>
    </row>
    <row r="50" spans="2:7" ht="24" x14ac:dyDescent="0.2">
      <c r="B50" s="28">
        <v>29</v>
      </c>
      <c r="C50" s="31" t="s">
        <v>74</v>
      </c>
      <c r="D50" s="28" t="s">
        <v>13</v>
      </c>
      <c r="E50" s="30"/>
      <c r="F50" s="30"/>
      <c r="G50" s="30"/>
    </row>
    <row r="51" spans="2:7" ht="48" x14ac:dyDescent="0.2">
      <c r="B51" s="28">
        <v>30</v>
      </c>
      <c r="C51" s="31" t="s">
        <v>75</v>
      </c>
      <c r="D51" s="28" t="s">
        <v>13</v>
      </c>
      <c r="E51" s="30"/>
      <c r="F51" s="30"/>
      <c r="G51" s="30"/>
    </row>
    <row r="52" spans="2:7" ht="48" x14ac:dyDescent="0.2">
      <c r="B52" s="28">
        <v>31</v>
      </c>
      <c r="C52" s="31" t="s">
        <v>76</v>
      </c>
      <c r="D52" s="28" t="s">
        <v>13</v>
      </c>
      <c r="E52" s="30"/>
      <c r="F52" s="30"/>
      <c r="G52" s="30"/>
    </row>
    <row r="53" spans="2:7" ht="48" x14ac:dyDescent="0.2">
      <c r="B53" s="28">
        <v>32</v>
      </c>
      <c r="C53" s="31" t="s">
        <v>77</v>
      </c>
      <c r="D53" s="28" t="s">
        <v>13</v>
      </c>
      <c r="E53" s="30"/>
      <c r="F53" s="30"/>
      <c r="G53" s="30"/>
    </row>
    <row r="54" spans="2:7" ht="12" x14ac:dyDescent="0.2">
      <c r="B54" s="29" t="s">
        <v>78</v>
      </c>
      <c r="C54" s="29" t="s">
        <v>79</v>
      </c>
      <c r="D54" s="30"/>
      <c r="E54" s="30"/>
      <c r="F54" s="30"/>
      <c r="G54" s="30"/>
    </row>
    <row r="55" spans="2:7" ht="36" x14ac:dyDescent="0.2">
      <c r="B55" s="28">
        <v>33</v>
      </c>
      <c r="C55" s="31" t="s">
        <v>80</v>
      </c>
      <c r="D55" s="28" t="s">
        <v>13</v>
      </c>
      <c r="E55" s="30"/>
      <c r="F55" s="30"/>
      <c r="G55" s="30"/>
    </row>
    <row r="56" spans="2:7" ht="36" x14ac:dyDescent="0.2">
      <c r="B56" s="28">
        <v>34</v>
      </c>
      <c r="C56" s="31" t="s">
        <v>81</v>
      </c>
      <c r="D56" s="28" t="s">
        <v>13</v>
      </c>
      <c r="E56" s="30"/>
      <c r="F56" s="30"/>
      <c r="G56" s="30"/>
    </row>
    <row r="57" spans="2:7" ht="72" x14ac:dyDescent="0.2">
      <c r="B57" s="28">
        <v>35</v>
      </c>
      <c r="C57" s="31" t="s">
        <v>82</v>
      </c>
      <c r="D57" s="28" t="s">
        <v>13</v>
      </c>
      <c r="E57" s="30"/>
      <c r="F57" s="30"/>
      <c r="G57" s="30"/>
    </row>
    <row r="58" spans="2:7" ht="36" x14ac:dyDescent="0.2">
      <c r="B58" s="28">
        <v>36</v>
      </c>
      <c r="C58" s="31" t="s">
        <v>83</v>
      </c>
      <c r="D58" s="28" t="s">
        <v>13</v>
      </c>
      <c r="E58" s="30"/>
      <c r="F58" s="30"/>
      <c r="G58" s="30"/>
    </row>
    <row r="59" spans="2:7" ht="48" x14ac:dyDescent="0.2">
      <c r="B59" s="28">
        <v>37</v>
      </c>
      <c r="C59" s="31" t="s">
        <v>84</v>
      </c>
      <c r="D59" s="28" t="s">
        <v>13</v>
      </c>
      <c r="E59" s="30"/>
      <c r="F59" s="30"/>
      <c r="G59" s="30"/>
    </row>
    <row r="60" spans="2:7" ht="12" x14ac:dyDescent="0.2"/>
    <row r="61" spans="2:7" ht="12" x14ac:dyDescent="0.2"/>
    <row r="62" spans="2:7" ht="12" x14ac:dyDescent="0.2">
      <c r="B62" s="97" t="s">
        <v>85</v>
      </c>
      <c r="C62" s="98"/>
      <c r="D62" s="98"/>
      <c r="E62" s="98"/>
    </row>
    <row r="63" spans="2:7" ht="14.25" x14ac:dyDescent="0.2">
      <c r="B63" s="99"/>
      <c r="C63" s="99"/>
      <c r="D63" s="99"/>
      <c r="E63" s="99"/>
      <c r="F63" s="34"/>
      <c r="G63" s="34"/>
    </row>
    <row r="64" spans="2:7" ht="14.25" x14ac:dyDescent="0.2">
      <c r="B64" s="35"/>
      <c r="C64" s="36" t="s">
        <v>1</v>
      </c>
      <c r="D64" s="36" t="s">
        <v>86</v>
      </c>
      <c r="E64" s="36" t="s">
        <v>87</v>
      </c>
      <c r="F64" s="34"/>
      <c r="G64" s="34"/>
    </row>
    <row r="65" spans="2:5" ht="12" x14ac:dyDescent="0.2">
      <c r="B65" s="37">
        <v>1</v>
      </c>
      <c r="C65" s="38" t="s">
        <v>88</v>
      </c>
      <c r="D65" s="25">
        <f>SUM(D66:D70)</f>
        <v>7</v>
      </c>
      <c r="E65" s="25">
        <f>SUM(E66:E70)</f>
        <v>8</v>
      </c>
    </row>
    <row r="66" spans="2:5" ht="12" x14ac:dyDescent="0.2">
      <c r="B66" s="40" t="s">
        <v>89</v>
      </c>
      <c r="C66" s="38" t="s">
        <v>90</v>
      </c>
      <c r="D66" s="39">
        <v>0</v>
      </c>
      <c r="E66" s="39">
        <v>0</v>
      </c>
    </row>
    <row r="67" spans="2:5" ht="12" x14ac:dyDescent="0.2">
      <c r="B67" s="40" t="s">
        <v>91</v>
      </c>
      <c r="C67" s="38" t="s">
        <v>92</v>
      </c>
      <c r="D67" s="39">
        <v>1</v>
      </c>
      <c r="E67" s="39">
        <v>0</v>
      </c>
    </row>
    <row r="68" spans="2:5" ht="12" x14ac:dyDescent="0.2">
      <c r="B68" s="40" t="s">
        <v>93</v>
      </c>
      <c r="C68" s="38" t="s">
        <v>94</v>
      </c>
      <c r="D68" s="39">
        <v>1</v>
      </c>
      <c r="E68" s="39">
        <v>2</v>
      </c>
    </row>
    <row r="69" spans="2:5" ht="12" x14ac:dyDescent="0.2">
      <c r="B69" s="40" t="s">
        <v>95</v>
      </c>
      <c r="C69" s="38" t="s">
        <v>96</v>
      </c>
      <c r="D69" s="39">
        <v>3</v>
      </c>
      <c r="E69" s="39">
        <v>2</v>
      </c>
    </row>
    <row r="70" spans="2:5" ht="12" x14ac:dyDescent="0.2">
      <c r="B70" s="40" t="s">
        <v>97</v>
      </c>
      <c r="C70" s="38" t="s">
        <v>98</v>
      </c>
      <c r="D70" s="39">
        <v>2</v>
      </c>
      <c r="E70" s="39">
        <v>4</v>
      </c>
    </row>
    <row r="71" spans="2:5" ht="12" x14ac:dyDescent="0.2">
      <c r="B71" s="37">
        <v>2</v>
      </c>
      <c r="C71" s="38" t="s">
        <v>99</v>
      </c>
      <c r="D71" s="39">
        <v>0</v>
      </c>
      <c r="E71" s="39">
        <v>0</v>
      </c>
    </row>
    <row r="72" spans="2:5" ht="12" x14ac:dyDescent="0.2">
      <c r="B72" s="37">
        <v>3</v>
      </c>
      <c r="C72" s="38" t="s">
        <v>100</v>
      </c>
      <c r="D72" s="39">
        <v>1</v>
      </c>
      <c r="E72" s="39">
        <v>0</v>
      </c>
    </row>
    <row r="73" spans="2:5" ht="12" x14ac:dyDescent="0.2">
      <c r="B73" s="37">
        <v>4</v>
      </c>
      <c r="C73" s="38" t="s">
        <v>101</v>
      </c>
      <c r="D73" s="39">
        <v>0</v>
      </c>
      <c r="E73" s="39">
        <v>0</v>
      </c>
    </row>
    <row r="74" spans="2:5" ht="12" x14ac:dyDescent="0.2">
      <c r="B74" s="37">
        <v>5</v>
      </c>
      <c r="C74" s="38" t="s">
        <v>102</v>
      </c>
      <c r="D74" s="39">
        <v>0</v>
      </c>
      <c r="E74" s="39">
        <v>0</v>
      </c>
    </row>
    <row r="75" spans="2:5" ht="12" x14ac:dyDescent="0.2">
      <c r="B75" s="37">
        <v>6</v>
      </c>
      <c r="C75" s="38" t="s">
        <v>103</v>
      </c>
      <c r="D75" s="39"/>
      <c r="E75" s="39"/>
    </row>
    <row r="76" spans="2:5" ht="12" x14ac:dyDescent="0.2">
      <c r="B76" s="37">
        <v>7</v>
      </c>
      <c r="C76" s="38" t="s">
        <v>104</v>
      </c>
      <c r="D76" s="39"/>
      <c r="E76" s="39"/>
    </row>
    <row r="77" spans="2:5" ht="12" x14ac:dyDescent="0.2">
      <c r="B77" s="37">
        <v>8</v>
      </c>
      <c r="C77" s="38" t="s">
        <v>105</v>
      </c>
      <c r="D77" s="39"/>
      <c r="E77" s="39"/>
    </row>
    <row r="78" spans="2:5" ht="12" x14ac:dyDescent="0.2">
      <c r="B78" s="37">
        <v>9</v>
      </c>
      <c r="C78" s="38" t="s">
        <v>106</v>
      </c>
      <c r="D78" s="39"/>
      <c r="E78" s="39"/>
    </row>
    <row r="79" spans="2:5" ht="12" x14ac:dyDescent="0.2">
      <c r="B79" s="37">
        <v>10</v>
      </c>
      <c r="C79" s="38" t="s">
        <v>107</v>
      </c>
      <c r="D79" s="39"/>
      <c r="E79" s="39"/>
    </row>
    <row r="80" spans="2:5" ht="12" x14ac:dyDescent="0.2">
      <c r="B80" s="37">
        <v>11</v>
      </c>
      <c r="C80" s="38" t="s">
        <v>108</v>
      </c>
      <c r="D80" s="39"/>
      <c r="E80" s="39"/>
    </row>
    <row r="81" spans="2:5" ht="12" x14ac:dyDescent="0.2">
      <c r="B81" s="37">
        <v>12</v>
      </c>
      <c r="C81" s="38" t="s">
        <v>109</v>
      </c>
      <c r="D81" s="39"/>
      <c r="E81" s="39"/>
    </row>
    <row r="82" spans="2:5" ht="12" x14ac:dyDescent="0.2">
      <c r="B82" s="37">
        <v>13</v>
      </c>
      <c r="C82" s="38" t="s">
        <v>110</v>
      </c>
      <c r="D82" s="39"/>
      <c r="E82" s="39"/>
    </row>
    <row r="83" spans="2:5" ht="12" x14ac:dyDescent="0.2">
      <c r="B83" s="40" t="s">
        <v>49</v>
      </c>
      <c r="C83" s="38" t="s">
        <v>111</v>
      </c>
      <c r="D83" s="39"/>
      <c r="E83" s="39"/>
    </row>
    <row r="84" spans="2:5" ht="12" x14ac:dyDescent="0.2">
      <c r="B84" s="40" t="s">
        <v>51</v>
      </c>
      <c r="C84" s="38" t="s">
        <v>112</v>
      </c>
      <c r="D84" s="39"/>
      <c r="E84" s="39"/>
    </row>
    <row r="85" spans="2:5" ht="12" x14ac:dyDescent="0.2">
      <c r="B85" s="37">
        <v>14</v>
      </c>
      <c r="C85" s="39" t="s">
        <v>113</v>
      </c>
      <c r="D85" s="39">
        <v>0</v>
      </c>
      <c r="E85" s="39">
        <v>0</v>
      </c>
    </row>
    <row r="86" spans="2:5" ht="12" x14ac:dyDescent="0.2">
      <c r="B86" s="37">
        <v>15</v>
      </c>
      <c r="C86" s="39" t="s">
        <v>114</v>
      </c>
      <c r="D86" s="39">
        <v>0</v>
      </c>
      <c r="E86" s="39">
        <v>0</v>
      </c>
    </row>
    <row r="87" spans="2:5" ht="12" x14ac:dyDescent="0.2">
      <c r="B87" s="37">
        <v>16</v>
      </c>
      <c r="C87" s="39" t="s">
        <v>115</v>
      </c>
      <c r="D87" s="39">
        <v>0</v>
      </c>
      <c r="E87" s="39">
        <v>0</v>
      </c>
    </row>
    <row r="88" spans="2:5" ht="12" x14ac:dyDescent="0.2">
      <c r="B88" s="37">
        <v>17</v>
      </c>
      <c r="C88" s="39" t="s">
        <v>116</v>
      </c>
      <c r="D88" s="39">
        <v>1</v>
      </c>
      <c r="E88" s="39">
        <v>0</v>
      </c>
    </row>
    <row r="89" spans="2:5" ht="12" x14ac:dyDescent="0.2">
      <c r="B89" s="37">
        <v>18</v>
      </c>
      <c r="C89" s="39" t="s">
        <v>117</v>
      </c>
      <c r="D89" s="39">
        <v>0</v>
      </c>
      <c r="E89" s="39">
        <v>0</v>
      </c>
    </row>
    <row r="90" spans="2:5" ht="12" x14ac:dyDescent="0.2">
      <c r="B90" s="37">
        <v>19</v>
      </c>
      <c r="C90" s="39" t="s">
        <v>118</v>
      </c>
      <c r="D90" s="39">
        <v>0</v>
      </c>
      <c r="E90" s="39">
        <v>0</v>
      </c>
    </row>
    <row r="91" spans="2:5" ht="12" x14ac:dyDescent="0.2">
      <c r="B91" s="37">
        <v>20</v>
      </c>
      <c r="C91" s="39" t="s">
        <v>119</v>
      </c>
      <c r="D91" s="39">
        <v>0</v>
      </c>
      <c r="E91" s="39">
        <v>0</v>
      </c>
    </row>
    <row r="92" spans="2:5" ht="12" x14ac:dyDescent="0.2">
      <c r="B92" s="37">
        <v>21</v>
      </c>
      <c r="C92" s="39" t="s">
        <v>120</v>
      </c>
      <c r="D92" s="39">
        <v>0</v>
      </c>
      <c r="E92" s="39">
        <v>0</v>
      </c>
    </row>
    <row r="93" spans="2:5" ht="12" x14ac:dyDescent="0.2">
      <c r="B93" s="37">
        <v>22</v>
      </c>
      <c r="C93" s="39" t="s">
        <v>121</v>
      </c>
      <c r="D93" s="39">
        <v>0</v>
      </c>
      <c r="E93" s="39">
        <v>0</v>
      </c>
    </row>
    <row r="94" spans="2:5" ht="12" x14ac:dyDescent="0.2">
      <c r="B94" s="37">
        <v>23</v>
      </c>
      <c r="C94" s="39" t="s">
        <v>122</v>
      </c>
      <c r="D94" s="39">
        <v>0</v>
      </c>
      <c r="E94" s="39">
        <v>0</v>
      </c>
    </row>
    <row r="95" spans="2:5" ht="12" x14ac:dyDescent="0.2">
      <c r="B95" s="37">
        <v>24</v>
      </c>
      <c r="C95" s="39" t="s">
        <v>123</v>
      </c>
      <c r="D95" s="39">
        <v>0</v>
      </c>
      <c r="E95" s="39">
        <v>0</v>
      </c>
    </row>
    <row r="96" spans="2:5" ht="12" x14ac:dyDescent="0.2">
      <c r="B96" s="40" t="s">
        <v>124</v>
      </c>
      <c r="C96" s="39" t="s">
        <v>125</v>
      </c>
      <c r="D96" s="39">
        <v>0</v>
      </c>
      <c r="E96" s="39">
        <v>0</v>
      </c>
    </row>
    <row r="97" spans="2:5" ht="12" x14ac:dyDescent="0.2">
      <c r="B97" s="40" t="s">
        <v>126</v>
      </c>
      <c r="C97" s="39" t="s">
        <v>127</v>
      </c>
      <c r="D97" s="39">
        <v>0</v>
      </c>
      <c r="E97" s="39">
        <v>0</v>
      </c>
    </row>
    <row r="98" spans="2:5" ht="12" x14ac:dyDescent="0.2">
      <c r="B98" s="40" t="s">
        <v>128</v>
      </c>
      <c r="C98" s="39" t="s">
        <v>129</v>
      </c>
      <c r="D98" s="39">
        <v>0</v>
      </c>
      <c r="E98" s="39">
        <v>0</v>
      </c>
    </row>
    <row r="99" spans="2:5" ht="12" x14ac:dyDescent="0.2">
      <c r="B99" s="37">
        <v>25</v>
      </c>
      <c r="C99" s="39" t="s">
        <v>130</v>
      </c>
      <c r="D99" s="39">
        <v>0</v>
      </c>
      <c r="E99" s="39">
        <v>0</v>
      </c>
    </row>
    <row r="100" spans="2:5" ht="24" x14ac:dyDescent="0.2">
      <c r="B100" s="37">
        <v>26</v>
      </c>
      <c r="C100" s="41" t="s">
        <v>131</v>
      </c>
      <c r="D100" s="39">
        <v>0</v>
      </c>
      <c r="E100" s="39">
        <v>0</v>
      </c>
    </row>
    <row r="101" spans="2:5" ht="12" x14ac:dyDescent="0.2">
      <c r="B101" s="37">
        <v>27</v>
      </c>
      <c r="C101" s="39" t="s">
        <v>132</v>
      </c>
      <c r="D101" s="39">
        <v>0</v>
      </c>
      <c r="E101" s="39">
        <v>0</v>
      </c>
    </row>
    <row r="102" spans="2:5" ht="12" x14ac:dyDescent="0.2">
      <c r="B102" s="37">
        <v>28</v>
      </c>
      <c r="C102" s="39" t="s">
        <v>133</v>
      </c>
      <c r="D102" s="39">
        <v>0</v>
      </c>
      <c r="E102" s="39">
        <v>0</v>
      </c>
    </row>
    <row r="103" spans="2:5" ht="12" x14ac:dyDescent="0.2">
      <c r="B103" s="40" t="s">
        <v>134</v>
      </c>
      <c r="C103" s="38" t="s">
        <v>90</v>
      </c>
      <c r="D103" s="39">
        <v>0</v>
      </c>
      <c r="E103" s="39">
        <v>0</v>
      </c>
    </row>
    <row r="104" spans="2:5" ht="12" x14ac:dyDescent="0.2">
      <c r="B104" s="40" t="s">
        <v>135</v>
      </c>
      <c r="C104" s="38" t="s">
        <v>92</v>
      </c>
      <c r="D104" s="39">
        <v>0</v>
      </c>
      <c r="E104" s="39">
        <v>0</v>
      </c>
    </row>
    <row r="105" spans="2:5" ht="12" x14ac:dyDescent="0.2">
      <c r="B105" s="40" t="s">
        <v>136</v>
      </c>
      <c r="C105" s="38" t="s">
        <v>94</v>
      </c>
      <c r="D105" s="39">
        <v>0</v>
      </c>
      <c r="E105" s="39">
        <v>0</v>
      </c>
    </row>
    <row r="106" spans="2:5" ht="12" x14ac:dyDescent="0.2">
      <c r="B106" s="40" t="s">
        <v>137</v>
      </c>
      <c r="C106" s="38" t="s">
        <v>96</v>
      </c>
      <c r="D106" s="39">
        <v>0</v>
      </c>
      <c r="E106" s="39">
        <v>0</v>
      </c>
    </row>
    <row r="107" spans="2:5" ht="12" x14ac:dyDescent="0.2">
      <c r="B107" s="40" t="s">
        <v>138</v>
      </c>
      <c r="C107" s="38" t="s">
        <v>98</v>
      </c>
      <c r="D107" s="39">
        <v>0</v>
      </c>
      <c r="E107" s="39">
        <v>0</v>
      </c>
    </row>
    <row r="108" spans="2:5" ht="12" x14ac:dyDescent="0.2">
      <c r="B108" s="37">
        <v>29</v>
      </c>
      <c r="C108" s="39" t="s">
        <v>139</v>
      </c>
      <c r="D108" s="39">
        <v>0</v>
      </c>
      <c r="E108" s="39">
        <v>0</v>
      </c>
    </row>
    <row r="109" spans="2:5" ht="12" x14ac:dyDescent="0.2">
      <c r="B109" s="37">
        <v>30</v>
      </c>
      <c r="C109" s="39" t="s">
        <v>140</v>
      </c>
      <c r="D109" s="39">
        <v>0</v>
      </c>
      <c r="E109" s="39">
        <v>0</v>
      </c>
    </row>
    <row r="110" spans="2:5" ht="12" x14ac:dyDescent="0.2">
      <c r="B110" s="37">
        <v>31</v>
      </c>
      <c r="C110" s="39" t="s">
        <v>141</v>
      </c>
      <c r="D110" s="39">
        <v>0</v>
      </c>
      <c r="E110" s="39">
        <v>0</v>
      </c>
    </row>
    <row r="111" spans="2:5" ht="24" x14ac:dyDescent="0.2">
      <c r="B111" s="40" t="s">
        <v>142</v>
      </c>
      <c r="C111" s="41" t="s">
        <v>143</v>
      </c>
      <c r="D111" s="39">
        <v>0</v>
      </c>
      <c r="E111" s="39">
        <v>0</v>
      </c>
    </row>
    <row r="112" spans="2:5" ht="12" x14ac:dyDescent="0.2">
      <c r="B112" s="40" t="s">
        <v>144</v>
      </c>
      <c r="C112" s="39" t="s">
        <v>145</v>
      </c>
      <c r="D112" s="39">
        <v>0</v>
      </c>
      <c r="E112" s="39">
        <v>0</v>
      </c>
    </row>
    <row r="113" spans="2:5" ht="12" x14ac:dyDescent="0.2">
      <c r="B113" s="40" t="s">
        <v>146</v>
      </c>
      <c r="C113" s="39" t="s">
        <v>147</v>
      </c>
      <c r="D113" s="39">
        <v>0</v>
      </c>
      <c r="E113" s="39">
        <v>0</v>
      </c>
    </row>
    <row r="114" spans="2:5" ht="12" x14ac:dyDescent="0.2">
      <c r="B114" s="40" t="s">
        <v>148</v>
      </c>
      <c r="C114" s="39" t="s">
        <v>149</v>
      </c>
      <c r="D114" s="39">
        <v>0</v>
      </c>
      <c r="E114" s="39">
        <v>0</v>
      </c>
    </row>
    <row r="115" spans="2:5" ht="48" x14ac:dyDescent="0.2">
      <c r="B115" s="37">
        <v>32</v>
      </c>
      <c r="C115" s="41" t="s">
        <v>150</v>
      </c>
      <c r="D115" s="39">
        <v>5</v>
      </c>
      <c r="E115" s="39">
        <v>6</v>
      </c>
    </row>
    <row r="116" spans="2:5" ht="12" x14ac:dyDescent="0.2">
      <c r="B116" s="37">
        <v>33</v>
      </c>
      <c r="C116" s="39" t="s">
        <v>151</v>
      </c>
      <c r="D116" s="39">
        <v>2</v>
      </c>
      <c r="E116" s="39">
        <v>1</v>
      </c>
    </row>
    <row r="117" spans="2:5" ht="12" x14ac:dyDescent="0.2">
      <c r="B117" s="37">
        <v>34</v>
      </c>
      <c r="C117" s="39" t="s">
        <v>152</v>
      </c>
      <c r="D117" s="39">
        <v>0</v>
      </c>
      <c r="E117" s="39">
        <v>0</v>
      </c>
    </row>
    <row r="118" spans="2:5" ht="12" x14ac:dyDescent="0.2">
      <c r="B118" s="37" t="s">
        <v>153</v>
      </c>
      <c r="C118" s="38" t="s">
        <v>90</v>
      </c>
      <c r="D118" s="39">
        <v>0</v>
      </c>
      <c r="E118" s="39">
        <v>0</v>
      </c>
    </row>
    <row r="119" spans="2:5" ht="12" x14ac:dyDescent="0.2">
      <c r="B119" s="37" t="s">
        <v>154</v>
      </c>
      <c r="C119" s="38" t="s">
        <v>92</v>
      </c>
      <c r="D119" s="39">
        <v>0</v>
      </c>
      <c r="E119" s="39">
        <v>0</v>
      </c>
    </row>
    <row r="120" spans="2:5" ht="12" x14ac:dyDescent="0.2">
      <c r="B120" s="37" t="s">
        <v>155</v>
      </c>
      <c r="C120" s="38" t="s">
        <v>94</v>
      </c>
      <c r="D120" s="39">
        <v>0</v>
      </c>
      <c r="E120" s="39">
        <v>0</v>
      </c>
    </row>
    <row r="121" spans="2:5" ht="12" x14ac:dyDescent="0.2">
      <c r="B121" s="37" t="s">
        <v>156</v>
      </c>
      <c r="C121" s="38" t="s">
        <v>96</v>
      </c>
      <c r="D121" s="39">
        <v>0</v>
      </c>
      <c r="E121" s="39">
        <v>0</v>
      </c>
    </row>
    <row r="122" spans="2:5" ht="12" x14ac:dyDescent="0.2">
      <c r="B122" s="37" t="s">
        <v>157</v>
      </c>
      <c r="C122" s="38" t="s">
        <v>98</v>
      </c>
      <c r="D122" s="39">
        <v>0</v>
      </c>
      <c r="E122" s="39">
        <v>0</v>
      </c>
    </row>
    <row r="123" spans="2:5" ht="24" x14ac:dyDescent="0.2">
      <c r="B123" s="37">
        <v>35</v>
      </c>
      <c r="C123" s="41" t="s">
        <v>158</v>
      </c>
      <c r="D123" s="39">
        <v>0</v>
      </c>
      <c r="E123" s="39">
        <v>0</v>
      </c>
    </row>
    <row r="124" spans="2:5" ht="24" x14ac:dyDescent="0.2">
      <c r="B124" s="37">
        <v>36</v>
      </c>
      <c r="C124" s="41" t="s">
        <v>159</v>
      </c>
      <c r="D124" s="39">
        <v>0</v>
      </c>
      <c r="E124" s="39">
        <v>0</v>
      </c>
    </row>
    <row r="125" spans="2:5" ht="12" x14ac:dyDescent="0.2">
      <c r="B125" s="37" t="s">
        <v>160</v>
      </c>
      <c r="C125" s="38" t="s">
        <v>90</v>
      </c>
      <c r="D125" s="39">
        <v>0</v>
      </c>
      <c r="E125" s="39">
        <v>0</v>
      </c>
    </row>
    <row r="126" spans="2:5" ht="12" x14ac:dyDescent="0.2">
      <c r="B126" s="37" t="s">
        <v>161</v>
      </c>
      <c r="C126" s="38" t="s">
        <v>92</v>
      </c>
      <c r="D126" s="39">
        <v>0</v>
      </c>
      <c r="E126" s="39">
        <v>0</v>
      </c>
    </row>
    <row r="127" spans="2:5" ht="12" x14ac:dyDescent="0.2">
      <c r="B127" s="37" t="s">
        <v>162</v>
      </c>
      <c r="C127" s="38" t="s">
        <v>94</v>
      </c>
      <c r="D127" s="39">
        <v>0</v>
      </c>
      <c r="E127" s="39">
        <v>0</v>
      </c>
    </row>
    <row r="128" spans="2:5" ht="12" x14ac:dyDescent="0.2">
      <c r="B128" s="37" t="s">
        <v>163</v>
      </c>
      <c r="C128" s="38" t="s">
        <v>96</v>
      </c>
      <c r="D128" s="39">
        <v>0</v>
      </c>
      <c r="E128" s="39">
        <v>0</v>
      </c>
    </row>
    <row r="129" spans="2:5" ht="12" x14ac:dyDescent="0.2">
      <c r="B129" s="37" t="s">
        <v>164</v>
      </c>
      <c r="C129" s="38" t="s">
        <v>98</v>
      </c>
      <c r="D129" s="39">
        <v>0</v>
      </c>
      <c r="E129" s="39">
        <v>0</v>
      </c>
    </row>
    <row r="130" spans="2:5" ht="12" x14ac:dyDescent="0.2">
      <c r="B130" s="37">
        <v>37</v>
      </c>
      <c r="C130" s="39" t="s">
        <v>165</v>
      </c>
      <c r="D130" s="39">
        <v>0</v>
      </c>
      <c r="E130" s="39">
        <v>0</v>
      </c>
    </row>
    <row r="131" spans="2:5" ht="12" x14ac:dyDescent="0.2">
      <c r="B131" s="37" t="s">
        <v>166</v>
      </c>
      <c r="C131" s="39" t="s">
        <v>167</v>
      </c>
      <c r="D131" s="39">
        <v>0</v>
      </c>
      <c r="E131" s="39">
        <v>0</v>
      </c>
    </row>
    <row r="132" spans="2:5" ht="12" x14ac:dyDescent="0.2">
      <c r="B132" s="37" t="s">
        <v>168</v>
      </c>
      <c r="C132" s="39" t="s">
        <v>169</v>
      </c>
      <c r="D132" s="39">
        <v>0</v>
      </c>
      <c r="E132" s="39">
        <v>0</v>
      </c>
    </row>
    <row r="133" spans="2:5" ht="12" x14ac:dyDescent="0.2"/>
    <row r="134" spans="2:5" ht="12" x14ac:dyDescent="0.2"/>
    <row r="135" spans="2:5" ht="12" x14ac:dyDescent="0.2"/>
    <row r="136" spans="2:5" ht="12" x14ac:dyDescent="0.2"/>
    <row r="137" spans="2:5" ht="12" x14ac:dyDescent="0.2"/>
    <row r="138" spans="2:5" ht="12" x14ac:dyDescent="0.2"/>
    <row r="139" spans="2:5" ht="12" x14ac:dyDescent="0.2"/>
    <row r="140" spans="2:5" ht="12" x14ac:dyDescent="0.2"/>
    <row r="141" spans="2:5" ht="12" x14ac:dyDescent="0.2"/>
    <row r="142" spans="2:5" ht="12" x14ac:dyDescent="0.2"/>
    <row r="143" spans="2:5" ht="12" x14ac:dyDescent="0.2"/>
    <row r="144" spans="2:5" ht="12" x14ac:dyDescent="0.2"/>
    <row r="145" ht="12" x14ac:dyDescent="0.2"/>
    <row r="146" ht="12" x14ac:dyDescent="0.2"/>
    <row r="147" ht="12" x14ac:dyDescent="0.2"/>
    <row r="148" ht="12" x14ac:dyDescent="0.2"/>
    <row r="149" ht="12" x14ac:dyDescent="0.2"/>
    <row r="150" ht="12" x14ac:dyDescent="0.2"/>
    <row r="151" ht="12" x14ac:dyDescent="0.2"/>
    <row r="152" ht="12" x14ac:dyDescent="0.2"/>
    <row r="153" ht="12" x14ac:dyDescent="0.2"/>
    <row r="154" ht="12" x14ac:dyDescent="0.2"/>
    <row r="155" ht="12" x14ac:dyDescent="0.2"/>
    <row r="156" ht="12" x14ac:dyDescent="0.2"/>
    <row r="157" ht="12" x14ac:dyDescent="0.2"/>
    <row r="158" ht="12" x14ac:dyDescent="0.2"/>
    <row r="159" ht="12" x14ac:dyDescent="0.2"/>
    <row r="160" ht="12" x14ac:dyDescent="0.2"/>
    <row r="161" ht="12" x14ac:dyDescent="0.2"/>
    <row r="162" ht="12" x14ac:dyDescent="0.2"/>
    <row r="163" ht="12" x14ac:dyDescent="0.2"/>
    <row r="164" ht="12" x14ac:dyDescent="0.2"/>
    <row r="165" ht="12" x14ac:dyDescent="0.2"/>
    <row r="166" ht="12" x14ac:dyDescent="0.2"/>
    <row r="167" ht="12" x14ac:dyDescent="0.2"/>
    <row r="168" ht="12" x14ac:dyDescent="0.2"/>
    <row r="169" ht="12" x14ac:dyDescent="0.2"/>
    <row r="170" ht="12" x14ac:dyDescent="0.2"/>
    <row r="171" ht="12" x14ac:dyDescent="0.2"/>
    <row r="172" ht="12" x14ac:dyDescent="0.2"/>
    <row r="173" ht="12" x14ac:dyDescent="0.2"/>
    <row r="174" ht="12" x14ac:dyDescent="0.2"/>
    <row r="175" ht="12" x14ac:dyDescent="0.2"/>
    <row r="176" ht="12" x14ac:dyDescent="0.2"/>
    <row r="177" ht="12" x14ac:dyDescent="0.2"/>
    <row r="178" ht="12" x14ac:dyDescent="0.2"/>
    <row r="179" ht="12" x14ac:dyDescent="0.2"/>
    <row r="180" ht="12" x14ac:dyDescent="0.2"/>
    <row r="181" ht="12" x14ac:dyDescent="0.2"/>
    <row r="182" ht="12" x14ac:dyDescent="0.2"/>
    <row r="183" ht="12" x14ac:dyDescent="0.2"/>
    <row r="184" ht="12" x14ac:dyDescent="0.2"/>
    <row r="185" ht="12" x14ac:dyDescent="0.2"/>
    <row r="186" ht="12" x14ac:dyDescent="0.2"/>
    <row r="187" ht="12" x14ac:dyDescent="0.2"/>
    <row r="188" ht="12" x14ac:dyDescent="0.2"/>
    <row r="189" ht="12" x14ac:dyDescent="0.2"/>
    <row r="190" ht="12" x14ac:dyDescent="0.2"/>
    <row r="191" ht="12" x14ac:dyDescent="0.2"/>
    <row r="192" ht="12" x14ac:dyDescent="0.2"/>
    <row r="193" ht="12" x14ac:dyDescent="0.2"/>
    <row r="194" ht="12" x14ac:dyDescent="0.2"/>
    <row r="195" ht="12" x14ac:dyDescent="0.2"/>
    <row r="196" ht="12" x14ac:dyDescent="0.2"/>
    <row r="197" ht="12" x14ac:dyDescent="0.2"/>
    <row r="198" ht="12" x14ac:dyDescent="0.2"/>
    <row r="199" ht="12" x14ac:dyDescent="0.2"/>
    <row r="200" ht="12" x14ac:dyDescent="0.2"/>
    <row r="201" ht="12" x14ac:dyDescent="0.2"/>
    <row r="202" ht="12" x14ac:dyDescent="0.2"/>
    <row r="203" ht="12" x14ac:dyDescent="0.2"/>
    <row r="204" ht="12" x14ac:dyDescent="0.2"/>
    <row r="205" ht="12" x14ac:dyDescent="0.2"/>
    <row r="206" ht="12" x14ac:dyDescent="0.2"/>
    <row r="207" ht="12" x14ac:dyDescent="0.2"/>
    <row r="208" ht="12" x14ac:dyDescent="0.2"/>
    <row r="209" ht="12" x14ac:dyDescent="0.2"/>
    <row r="210" ht="12" x14ac:dyDescent="0.2"/>
    <row r="211" ht="12" x14ac:dyDescent="0.2"/>
    <row r="212" ht="12" x14ac:dyDescent="0.2"/>
    <row r="213" ht="12" x14ac:dyDescent="0.2"/>
    <row r="214" ht="12" x14ac:dyDescent="0.2"/>
    <row r="215" ht="12" x14ac:dyDescent="0.2"/>
    <row r="216" ht="12" x14ac:dyDescent="0.2"/>
    <row r="217" ht="12" x14ac:dyDescent="0.2"/>
    <row r="218" ht="12" x14ac:dyDescent="0.2"/>
    <row r="219" ht="12" x14ac:dyDescent="0.2"/>
    <row r="220" ht="12" x14ac:dyDescent="0.2"/>
    <row r="221" ht="12" x14ac:dyDescent="0.2"/>
    <row r="222" ht="12" x14ac:dyDescent="0.2"/>
    <row r="223" ht="12" x14ac:dyDescent="0.2"/>
    <row r="224" ht="12" x14ac:dyDescent="0.2"/>
    <row r="225" ht="12" x14ac:dyDescent="0.2"/>
    <row r="226" ht="12" x14ac:dyDescent="0.2"/>
    <row r="227" ht="12" x14ac:dyDescent="0.2"/>
    <row r="228" ht="12" x14ac:dyDescent="0.2"/>
    <row r="229" ht="12" x14ac:dyDescent="0.2"/>
    <row r="230" ht="12" x14ac:dyDescent="0.2"/>
    <row r="231" ht="12" x14ac:dyDescent="0.2"/>
    <row r="232" ht="12" x14ac:dyDescent="0.2"/>
    <row r="233" ht="12" x14ac:dyDescent="0.2"/>
    <row r="234" ht="12" x14ac:dyDescent="0.2"/>
    <row r="235" ht="12" x14ac:dyDescent="0.2"/>
    <row r="236" ht="12" x14ac:dyDescent="0.2"/>
    <row r="237" ht="12" x14ac:dyDescent="0.2"/>
    <row r="238" ht="12" x14ac:dyDescent="0.2"/>
    <row r="239" ht="12" x14ac:dyDescent="0.2"/>
    <row r="240" ht="12" x14ac:dyDescent="0.2"/>
    <row r="241" ht="12" x14ac:dyDescent="0.2"/>
    <row r="242" ht="12" x14ac:dyDescent="0.2"/>
    <row r="243" ht="12" x14ac:dyDescent="0.2"/>
    <row r="244" ht="12" x14ac:dyDescent="0.2"/>
    <row r="245" ht="12" x14ac:dyDescent="0.2"/>
    <row r="246" ht="12" x14ac:dyDescent="0.2"/>
    <row r="247" ht="12" x14ac:dyDescent="0.2"/>
    <row r="248" ht="12" x14ac:dyDescent="0.2"/>
    <row r="249" ht="12" x14ac:dyDescent="0.2"/>
    <row r="250" ht="12" x14ac:dyDescent="0.2"/>
    <row r="251" ht="12" x14ac:dyDescent="0.2"/>
    <row r="252" ht="12" x14ac:dyDescent="0.2"/>
    <row r="253" ht="12" x14ac:dyDescent="0.2"/>
    <row r="254" ht="12" x14ac:dyDescent="0.2"/>
    <row r="255" ht="12" x14ac:dyDescent="0.2"/>
    <row r="256" ht="12" x14ac:dyDescent="0.2"/>
    <row r="257" ht="12" x14ac:dyDescent="0.2"/>
    <row r="258" ht="12" x14ac:dyDescent="0.2"/>
    <row r="259" ht="12" x14ac:dyDescent="0.2"/>
    <row r="260" ht="12" x14ac:dyDescent="0.2"/>
    <row r="261" ht="12" x14ac:dyDescent="0.2"/>
    <row r="262" ht="12" x14ac:dyDescent="0.2"/>
    <row r="263" ht="12" x14ac:dyDescent="0.2"/>
    <row r="264" ht="12" x14ac:dyDescent="0.2"/>
    <row r="265" ht="12" x14ac:dyDescent="0.2"/>
    <row r="266" ht="12" x14ac:dyDescent="0.2"/>
    <row r="267" ht="12" x14ac:dyDescent="0.2"/>
    <row r="268" ht="12" x14ac:dyDescent="0.2"/>
    <row r="269" ht="12" x14ac:dyDescent="0.2"/>
    <row r="270" ht="12" x14ac:dyDescent="0.2"/>
    <row r="271" ht="12" x14ac:dyDescent="0.2"/>
    <row r="272" ht="12" x14ac:dyDescent="0.2"/>
    <row r="273" ht="12" x14ac:dyDescent="0.2"/>
    <row r="274" ht="12" x14ac:dyDescent="0.2"/>
    <row r="275" ht="12" x14ac:dyDescent="0.2"/>
    <row r="276" ht="12" x14ac:dyDescent="0.2"/>
    <row r="277" ht="12" x14ac:dyDescent="0.2"/>
    <row r="278" ht="12" x14ac:dyDescent="0.2"/>
    <row r="279" ht="12" x14ac:dyDescent="0.2"/>
    <row r="280" ht="12" x14ac:dyDescent="0.2"/>
    <row r="281" ht="12" x14ac:dyDescent="0.2"/>
    <row r="282" ht="12" x14ac:dyDescent="0.2"/>
    <row r="283" ht="12" x14ac:dyDescent="0.2"/>
    <row r="284" ht="12" x14ac:dyDescent="0.2"/>
    <row r="285" ht="12" x14ac:dyDescent="0.2"/>
    <row r="286" ht="12" x14ac:dyDescent="0.2"/>
    <row r="287" ht="12" x14ac:dyDescent="0.2"/>
    <row r="288" ht="12" x14ac:dyDescent="0.2"/>
    <row r="289" ht="12" x14ac:dyDescent="0.2"/>
    <row r="290" ht="12" x14ac:dyDescent="0.2"/>
    <row r="291" ht="12" x14ac:dyDescent="0.2"/>
    <row r="292" ht="12" x14ac:dyDescent="0.2"/>
    <row r="293" ht="12" x14ac:dyDescent="0.2"/>
    <row r="294" ht="12" x14ac:dyDescent="0.2"/>
    <row r="295" ht="12" x14ac:dyDescent="0.2"/>
    <row r="296" ht="12" x14ac:dyDescent="0.2"/>
    <row r="297" ht="12" x14ac:dyDescent="0.2"/>
    <row r="298" ht="12" x14ac:dyDescent="0.2"/>
    <row r="299" ht="12" x14ac:dyDescent="0.2"/>
    <row r="300" ht="12" x14ac:dyDescent="0.2"/>
    <row r="301" ht="12" x14ac:dyDescent="0.2"/>
    <row r="302" ht="12" x14ac:dyDescent="0.2"/>
    <row r="303" ht="12" x14ac:dyDescent="0.2"/>
    <row r="304" ht="12" x14ac:dyDescent="0.2"/>
    <row r="305" ht="12" x14ac:dyDescent="0.2"/>
    <row r="306" ht="12" x14ac:dyDescent="0.2"/>
    <row r="307" ht="12" x14ac:dyDescent="0.2"/>
    <row r="308" ht="12" x14ac:dyDescent="0.2"/>
    <row r="309" ht="12" x14ac:dyDescent="0.2"/>
    <row r="310" ht="12" x14ac:dyDescent="0.2"/>
    <row r="311" ht="12" x14ac:dyDescent="0.2"/>
    <row r="312" ht="12" x14ac:dyDescent="0.2"/>
    <row r="313" ht="12" x14ac:dyDescent="0.2"/>
    <row r="314" ht="12" x14ac:dyDescent="0.2"/>
    <row r="315" ht="12" x14ac:dyDescent="0.2"/>
    <row r="316" ht="12" x14ac:dyDescent="0.2"/>
    <row r="317" ht="12" x14ac:dyDescent="0.2"/>
    <row r="318" ht="12" x14ac:dyDescent="0.2"/>
    <row r="319" ht="12" x14ac:dyDescent="0.2"/>
    <row r="320" ht="12" x14ac:dyDescent="0.2"/>
    <row r="321" ht="12" x14ac:dyDescent="0.2"/>
    <row r="322" ht="12" x14ac:dyDescent="0.2"/>
    <row r="323" ht="12" x14ac:dyDescent="0.2"/>
    <row r="324" ht="12" x14ac:dyDescent="0.2"/>
    <row r="325" ht="12" x14ac:dyDescent="0.2"/>
    <row r="326" ht="12" x14ac:dyDescent="0.2"/>
    <row r="327" ht="12" x14ac:dyDescent="0.2"/>
    <row r="328" ht="12" x14ac:dyDescent="0.2"/>
    <row r="329" ht="12" x14ac:dyDescent="0.2"/>
    <row r="330" ht="12" x14ac:dyDescent="0.2"/>
    <row r="331" ht="12" x14ac:dyDescent="0.2"/>
    <row r="332" ht="12" x14ac:dyDescent="0.2"/>
    <row r="333" ht="12" x14ac:dyDescent="0.2"/>
    <row r="334" ht="12" x14ac:dyDescent="0.2"/>
    <row r="335" ht="12" x14ac:dyDescent="0.2"/>
    <row r="336" ht="12" x14ac:dyDescent="0.2"/>
    <row r="337" ht="12" x14ac:dyDescent="0.2"/>
    <row r="338" ht="12" x14ac:dyDescent="0.2"/>
    <row r="339" ht="12" x14ac:dyDescent="0.2"/>
    <row r="340" ht="12" x14ac:dyDescent="0.2"/>
    <row r="341" ht="12" x14ac:dyDescent="0.2"/>
    <row r="342" ht="12" x14ac:dyDescent="0.2"/>
    <row r="343" ht="12" x14ac:dyDescent="0.2"/>
    <row r="344" ht="12" x14ac:dyDescent="0.2"/>
    <row r="345" ht="12" x14ac:dyDescent="0.2"/>
    <row r="346" ht="12" x14ac:dyDescent="0.2"/>
    <row r="347" ht="12" x14ac:dyDescent="0.2"/>
    <row r="348" ht="12" x14ac:dyDescent="0.2"/>
    <row r="349" ht="12" x14ac:dyDescent="0.2"/>
    <row r="350" ht="12" x14ac:dyDescent="0.2"/>
    <row r="351" ht="12" x14ac:dyDescent="0.2"/>
    <row r="352" ht="12" x14ac:dyDescent="0.2"/>
    <row r="353" ht="12" x14ac:dyDescent="0.2"/>
    <row r="354" ht="12" x14ac:dyDescent="0.2"/>
    <row r="355" ht="12" x14ac:dyDescent="0.2"/>
    <row r="356" ht="12" x14ac:dyDescent="0.2"/>
    <row r="357" ht="12" x14ac:dyDescent="0.2"/>
    <row r="358" ht="12" x14ac:dyDescent="0.2"/>
    <row r="359" ht="12" x14ac:dyDescent="0.2"/>
    <row r="360" ht="12" x14ac:dyDescent="0.2"/>
    <row r="361" ht="12" x14ac:dyDescent="0.2"/>
    <row r="362" ht="12" x14ac:dyDescent="0.2"/>
    <row r="363" ht="12" x14ac:dyDescent="0.2"/>
    <row r="364" ht="12" x14ac:dyDescent="0.2"/>
    <row r="365" ht="12" x14ac:dyDescent="0.2"/>
    <row r="366" ht="12" x14ac:dyDescent="0.2"/>
    <row r="367" ht="12" x14ac:dyDescent="0.2"/>
    <row r="368" ht="12" x14ac:dyDescent="0.2"/>
    <row r="369" ht="12" x14ac:dyDescent="0.2"/>
    <row r="370" ht="12" x14ac:dyDescent="0.2"/>
    <row r="371" ht="12" x14ac:dyDescent="0.2"/>
    <row r="372" ht="12" x14ac:dyDescent="0.2"/>
    <row r="373" ht="12" x14ac:dyDescent="0.2"/>
    <row r="374" ht="12" x14ac:dyDescent="0.2"/>
    <row r="375" ht="12" x14ac:dyDescent="0.2"/>
    <row r="376" ht="12" x14ac:dyDescent="0.2"/>
    <row r="377" ht="12" x14ac:dyDescent="0.2"/>
    <row r="378" ht="12" x14ac:dyDescent="0.2"/>
    <row r="379" ht="12" x14ac:dyDescent="0.2"/>
    <row r="380" ht="12" x14ac:dyDescent="0.2"/>
    <row r="381" ht="12" x14ac:dyDescent="0.2"/>
    <row r="382" ht="12" x14ac:dyDescent="0.2"/>
    <row r="383" ht="12" x14ac:dyDescent="0.2"/>
    <row r="384" ht="12" x14ac:dyDescent="0.2"/>
    <row r="385" ht="12" x14ac:dyDescent="0.2"/>
    <row r="386" ht="12" x14ac:dyDescent="0.2"/>
    <row r="387" ht="12" x14ac:dyDescent="0.2"/>
    <row r="388" ht="12" x14ac:dyDescent="0.2"/>
    <row r="389" ht="12" x14ac:dyDescent="0.2"/>
    <row r="390" ht="12" x14ac:dyDescent="0.2"/>
    <row r="391" ht="12" x14ac:dyDescent="0.2"/>
    <row r="392" ht="12" x14ac:dyDescent="0.2"/>
    <row r="393" ht="12" x14ac:dyDescent="0.2"/>
    <row r="394" ht="12" x14ac:dyDescent="0.2"/>
    <row r="395" ht="12" x14ac:dyDescent="0.2"/>
    <row r="396" ht="12" x14ac:dyDescent="0.2"/>
    <row r="397" ht="12" x14ac:dyDescent="0.2"/>
    <row r="398" ht="12" x14ac:dyDescent="0.2"/>
    <row r="399" ht="12" x14ac:dyDescent="0.2"/>
    <row r="400" ht="12" x14ac:dyDescent="0.2"/>
    <row r="401" ht="12" x14ac:dyDescent="0.2"/>
    <row r="402" ht="12" x14ac:dyDescent="0.2"/>
    <row r="403" ht="12" x14ac:dyDescent="0.2"/>
    <row r="404" ht="12" x14ac:dyDescent="0.2"/>
    <row r="405" ht="12" x14ac:dyDescent="0.2"/>
    <row r="406" ht="12" x14ac:dyDescent="0.2"/>
    <row r="407" ht="12" x14ac:dyDescent="0.2"/>
    <row r="408" ht="12" x14ac:dyDescent="0.2"/>
    <row r="409" ht="12" x14ac:dyDescent="0.2"/>
    <row r="410" ht="12" x14ac:dyDescent="0.2"/>
    <row r="411" ht="12" x14ac:dyDescent="0.2"/>
    <row r="412" ht="12" x14ac:dyDescent="0.2"/>
    <row r="413" ht="12" x14ac:dyDescent="0.2"/>
    <row r="414" ht="12" x14ac:dyDescent="0.2"/>
    <row r="415" ht="12" x14ac:dyDescent="0.2"/>
    <row r="416" ht="12" x14ac:dyDescent="0.2"/>
    <row r="417" ht="12" x14ac:dyDescent="0.2"/>
    <row r="418" ht="12" x14ac:dyDescent="0.2"/>
    <row r="419" ht="12" x14ac:dyDescent="0.2"/>
    <row r="420" ht="12" x14ac:dyDescent="0.2"/>
    <row r="421" ht="12" x14ac:dyDescent="0.2"/>
    <row r="422" ht="12" x14ac:dyDescent="0.2"/>
    <row r="423" ht="12" x14ac:dyDescent="0.2"/>
    <row r="424" ht="12" x14ac:dyDescent="0.2"/>
    <row r="425" ht="12" x14ac:dyDescent="0.2"/>
    <row r="426" ht="12" x14ac:dyDescent="0.2"/>
    <row r="427" ht="12" x14ac:dyDescent="0.2"/>
    <row r="428" ht="12" x14ac:dyDescent="0.2"/>
    <row r="429" ht="12" x14ac:dyDescent="0.2"/>
    <row r="430" ht="12" x14ac:dyDescent="0.2"/>
    <row r="431" ht="12" x14ac:dyDescent="0.2"/>
    <row r="432" ht="12" x14ac:dyDescent="0.2"/>
    <row r="433" ht="12" x14ac:dyDescent="0.2"/>
    <row r="434" ht="12" x14ac:dyDescent="0.2"/>
    <row r="435" ht="12" x14ac:dyDescent="0.2"/>
    <row r="436" ht="12" x14ac:dyDescent="0.2"/>
    <row r="437" ht="12" x14ac:dyDescent="0.2"/>
    <row r="438" ht="12" x14ac:dyDescent="0.2"/>
    <row r="439" ht="12" x14ac:dyDescent="0.2"/>
    <row r="440" ht="12" x14ac:dyDescent="0.2"/>
    <row r="441" ht="12" x14ac:dyDescent="0.2"/>
    <row r="442" ht="12" x14ac:dyDescent="0.2"/>
    <row r="443" ht="12" x14ac:dyDescent="0.2"/>
    <row r="444" ht="12" x14ac:dyDescent="0.2"/>
    <row r="445" ht="12" x14ac:dyDescent="0.2"/>
    <row r="446" ht="12" x14ac:dyDescent="0.2"/>
    <row r="447" ht="12" x14ac:dyDescent="0.2"/>
    <row r="448" ht="12" x14ac:dyDescent="0.2"/>
    <row r="449" ht="12" x14ac:dyDescent="0.2"/>
    <row r="450" ht="12" x14ac:dyDescent="0.2"/>
    <row r="451" ht="12" x14ac:dyDescent="0.2"/>
    <row r="452" ht="12" x14ac:dyDescent="0.2"/>
    <row r="453" ht="12" x14ac:dyDescent="0.2"/>
    <row r="454" ht="12" x14ac:dyDescent="0.2"/>
    <row r="455" ht="12" x14ac:dyDescent="0.2"/>
    <row r="456" ht="12" x14ac:dyDescent="0.2"/>
    <row r="457" ht="12" x14ac:dyDescent="0.2"/>
    <row r="458" ht="12" x14ac:dyDescent="0.2"/>
    <row r="459" ht="12" x14ac:dyDescent="0.2"/>
    <row r="460" ht="12" x14ac:dyDescent="0.2"/>
    <row r="461" ht="12" x14ac:dyDescent="0.2"/>
    <row r="462" ht="12" x14ac:dyDescent="0.2"/>
    <row r="463" ht="12" x14ac:dyDescent="0.2"/>
    <row r="464" ht="12" x14ac:dyDescent="0.2"/>
    <row r="465" ht="12" x14ac:dyDescent="0.2"/>
    <row r="466" ht="12" x14ac:dyDescent="0.2"/>
    <row r="467" ht="12" x14ac:dyDescent="0.2"/>
    <row r="468" ht="12" x14ac:dyDescent="0.2"/>
    <row r="469" ht="12" x14ac:dyDescent="0.2"/>
    <row r="470" ht="12" x14ac:dyDescent="0.2"/>
    <row r="471" ht="12" x14ac:dyDescent="0.2"/>
    <row r="472" ht="12" x14ac:dyDescent="0.2"/>
    <row r="473" ht="12" x14ac:dyDescent="0.2"/>
    <row r="474" ht="12" x14ac:dyDescent="0.2"/>
    <row r="475" ht="12" x14ac:dyDescent="0.2"/>
    <row r="476" ht="12" x14ac:dyDescent="0.2"/>
    <row r="477" ht="12" x14ac:dyDescent="0.2"/>
    <row r="478" ht="12" x14ac:dyDescent="0.2"/>
    <row r="479" ht="12" x14ac:dyDescent="0.2"/>
    <row r="480" ht="12" x14ac:dyDescent="0.2"/>
    <row r="481" ht="12" x14ac:dyDescent="0.2"/>
    <row r="482" ht="12" x14ac:dyDescent="0.2"/>
    <row r="483" ht="12" x14ac:dyDescent="0.2"/>
    <row r="484" ht="12" x14ac:dyDescent="0.2"/>
    <row r="485" ht="12" x14ac:dyDescent="0.2"/>
    <row r="486" ht="12" x14ac:dyDescent="0.2"/>
    <row r="487" ht="12" x14ac:dyDescent="0.2"/>
    <row r="488" ht="12" x14ac:dyDescent="0.2"/>
    <row r="489" ht="12" x14ac:dyDescent="0.2"/>
    <row r="490" ht="12" x14ac:dyDescent="0.2"/>
    <row r="491" ht="12" x14ac:dyDescent="0.2"/>
    <row r="492" ht="12" x14ac:dyDescent="0.2"/>
    <row r="493" ht="12" x14ac:dyDescent="0.2"/>
    <row r="494" ht="12" x14ac:dyDescent="0.2"/>
    <row r="495" ht="12" x14ac:dyDescent="0.2"/>
    <row r="496" ht="12" x14ac:dyDescent="0.2"/>
    <row r="497" ht="12" x14ac:dyDescent="0.2"/>
    <row r="498" ht="12" x14ac:dyDescent="0.2"/>
    <row r="499" ht="12" x14ac:dyDescent="0.2"/>
    <row r="500" ht="12" x14ac:dyDescent="0.2"/>
    <row r="501" ht="12" x14ac:dyDescent="0.2"/>
    <row r="502" ht="12" x14ac:dyDescent="0.2"/>
    <row r="503" ht="12" x14ac:dyDescent="0.2"/>
    <row r="504" ht="12" x14ac:dyDescent="0.2"/>
    <row r="505" ht="12" x14ac:dyDescent="0.2"/>
    <row r="506" ht="12" x14ac:dyDescent="0.2"/>
    <row r="507" ht="12" x14ac:dyDescent="0.2"/>
    <row r="508" ht="12" x14ac:dyDescent="0.2"/>
    <row r="509" ht="12" x14ac:dyDescent="0.2"/>
    <row r="510" ht="12" x14ac:dyDescent="0.2"/>
    <row r="511" ht="12" x14ac:dyDescent="0.2"/>
    <row r="512" ht="12" x14ac:dyDescent="0.2"/>
    <row r="513" ht="12" x14ac:dyDescent="0.2"/>
    <row r="514" ht="12" x14ac:dyDescent="0.2"/>
    <row r="515" ht="12" x14ac:dyDescent="0.2"/>
    <row r="516" ht="12" x14ac:dyDescent="0.2"/>
    <row r="517" ht="12" x14ac:dyDescent="0.2"/>
    <row r="518" ht="12" x14ac:dyDescent="0.2"/>
    <row r="519" ht="12" x14ac:dyDescent="0.2"/>
    <row r="520" ht="12" x14ac:dyDescent="0.2"/>
    <row r="521" ht="12" x14ac:dyDescent="0.2"/>
    <row r="522" ht="12" x14ac:dyDescent="0.2"/>
    <row r="523" ht="12" x14ac:dyDescent="0.2"/>
    <row r="524" ht="12" x14ac:dyDescent="0.2"/>
    <row r="525" ht="12" x14ac:dyDescent="0.2"/>
    <row r="526" ht="12" x14ac:dyDescent="0.2"/>
    <row r="527" ht="12" x14ac:dyDescent="0.2"/>
    <row r="528" ht="12" x14ac:dyDescent="0.2"/>
    <row r="529" ht="12" x14ac:dyDescent="0.2"/>
    <row r="530" ht="12" x14ac:dyDescent="0.2"/>
    <row r="531" ht="12" x14ac:dyDescent="0.2"/>
    <row r="532" ht="12" x14ac:dyDescent="0.2"/>
    <row r="533" ht="12" x14ac:dyDescent="0.2"/>
    <row r="534" ht="12" x14ac:dyDescent="0.2"/>
    <row r="535" ht="12" x14ac:dyDescent="0.2"/>
    <row r="536" ht="12" x14ac:dyDescent="0.2"/>
    <row r="537" ht="12" x14ac:dyDescent="0.2"/>
    <row r="538" ht="12" x14ac:dyDescent="0.2"/>
    <row r="539" ht="12" x14ac:dyDescent="0.2"/>
    <row r="540" ht="12" x14ac:dyDescent="0.2"/>
    <row r="541" ht="12" x14ac:dyDescent="0.2"/>
    <row r="542" ht="12" x14ac:dyDescent="0.2"/>
    <row r="543" ht="12" x14ac:dyDescent="0.2"/>
    <row r="544" ht="12" x14ac:dyDescent="0.2"/>
    <row r="545" ht="12" x14ac:dyDescent="0.2"/>
    <row r="546" ht="12" x14ac:dyDescent="0.2"/>
    <row r="547" ht="12" x14ac:dyDescent="0.2"/>
    <row r="548" ht="12" x14ac:dyDescent="0.2"/>
    <row r="549" ht="12" x14ac:dyDescent="0.2"/>
    <row r="550" ht="12" x14ac:dyDescent="0.2"/>
    <row r="551" ht="12" x14ac:dyDescent="0.2"/>
    <row r="552" ht="12" x14ac:dyDescent="0.2"/>
    <row r="553" ht="12" x14ac:dyDescent="0.2"/>
    <row r="554" ht="12" x14ac:dyDescent="0.2"/>
    <row r="555" ht="12" x14ac:dyDescent="0.2"/>
    <row r="556" ht="12" x14ac:dyDescent="0.2"/>
    <row r="557" ht="12" x14ac:dyDescent="0.2"/>
    <row r="558" ht="12" x14ac:dyDescent="0.2"/>
    <row r="559" ht="12" x14ac:dyDescent="0.2"/>
    <row r="560" ht="12" x14ac:dyDescent="0.2"/>
    <row r="561" ht="12" x14ac:dyDescent="0.2"/>
    <row r="562" ht="12" x14ac:dyDescent="0.2"/>
    <row r="563" ht="12" x14ac:dyDescent="0.2"/>
    <row r="564" ht="12" x14ac:dyDescent="0.2"/>
    <row r="565" ht="12" x14ac:dyDescent="0.2"/>
    <row r="566" ht="12" x14ac:dyDescent="0.2"/>
    <row r="567" ht="12" x14ac:dyDescent="0.2"/>
    <row r="568" ht="12" x14ac:dyDescent="0.2"/>
    <row r="569" ht="12" x14ac:dyDescent="0.2"/>
    <row r="570" ht="12" x14ac:dyDescent="0.2"/>
    <row r="571" ht="12" x14ac:dyDescent="0.2"/>
    <row r="572" ht="12" x14ac:dyDescent="0.2"/>
    <row r="573" ht="12" x14ac:dyDescent="0.2"/>
    <row r="574" ht="12" x14ac:dyDescent="0.2"/>
    <row r="575" ht="12" x14ac:dyDescent="0.2"/>
    <row r="576" ht="12" x14ac:dyDescent="0.2"/>
    <row r="577" ht="12" x14ac:dyDescent="0.2"/>
    <row r="578" ht="12" x14ac:dyDescent="0.2"/>
    <row r="579" ht="12" x14ac:dyDescent="0.2"/>
    <row r="580" ht="12" x14ac:dyDescent="0.2"/>
    <row r="581" ht="12" x14ac:dyDescent="0.2"/>
    <row r="582" ht="12" x14ac:dyDescent="0.2"/>
    <row r="583" ht="12" x14ac:dyDescent="0.2"/>
    <row r="584" ht="12" x14ac:dyDescent="0.2"/>
    <row r="585" ht="12" x14ac:dyDescent="0.2"/>
    <row r="586" ht="12" x14ac:dyDescent="0.2"/>
    <row r="587" ht="12" x14ac:dyDescent="0.2"/>
    <row r="588" ht="12" x14ac:dyDescent="0.2"/>
    <row r="589" ht="12" x14ac:dyDescent="0.2"/>
    <row r="590" ht="12" x14ac:dyDescent="0.2"/>
    <row r="591" ht="12" x14ac:dyDescent="0.2"/>
    <row r="592" ht="12" x14ac:dyDescent="0.2"/>
    <row r="593" ht="12" x14ac:dyDescent="0.2"/>
    <row r="594" ht="12" x14ac:dyDescent="0.2"/>
    <row r="595" ht="12" x14ac:dyDescent="0.2"/>
    <row r="596" ht="12" x14ac:dyDescent="0.2"/>
    <row r="597" ht="12" x14ac:dyDescent="0.2"/>
    <row r="598" ht="12" x14ac:dyDescent="0.2"/>
    <row r="599" ht="12" x14ac:dyDescent="0.2"/>
    <row r="600" ht="12" x14ac:dyDescent="0.2"/>
    <row r="601" ht="12" x14ac:dyDescent="0.2"/>
    <row r="602" ht="12" x14ac:dyDescent="0.2"/>
    <row r="603" ht="12" x14ac:dyDescent="0.2"/>
    <row r="604" ht="12" x14ac:dyDescent="0.2"/>
    <row r="605" ht="12" x14ac:dyDescent="0.2"/>
    <row r="606" ht="12" x14ac:dyDescent="0.2"/>
    <row r="607" ht="12" x14ac:dyDescent="0.2"/>
    <row r="608" ht="12" x14ac:dyDescent="0.2"/>
    <row r="609" ht="12" x14ac:dyDescent="0.2"/>
    <row r="610" ht="12" x14ac:dyDescent="0.2"/>
    <row r="611" ht="12" x14ac:dyDescent="0.2"/>
    <row r="612" ht="12" x14ac:dyDescent="0.2"/>
    <row r="613" ht="12" x14ac:dyDescent="0.2"/>
    <row r="614" ht="12" x14ac:dyDescent="0.2"/>
    <row r="615" ht="12" x14ac:dyDescent="0.2"/>
    <row r="616" ht="12" x14ac:dyDescent="0.2"/>
    <row r="617" ht="12" x14ac:dyDescent="0.2"/>
    <row r="618" ht="12" x14ac:dyDescent="0.2"/>
    <row r="619" ht="12" x14ac:dyDescent="0.2"/>
    <row r="620" ht="12" x14ac:dyDescent="0.2"/>
    <row r="621" ht="12" x14ac:dyDescent="0.2"/>
    <row r="622" ht="12" x14ac:dyDescent="0.2"/>
    <row r="623" ht="12" x14ac:dyDescent="0.2"/>
    <row r="624" ht="12" x14ac:dyDescent="0.2"/>
    <row r="625" ht="12" x14ac:dyDescent="0.2"/>
    <row r="626" ht="12" x14ac:dyDescent="0.2"/>
    <row r="627" ht="12" x14ac:dyDescent="0.2"/>
    <row r="628" ht="12" x14ac:dyDescent="0.2"/>
    <row r="629" ht="12" x14ac:dyDescent="0.2"/>
    <row r="630" ht="12" x14ac:dyDescent="0.2"/>
    <row r="631" ht="12" x14ac:dyDescent="0.2"/>
    <row r="632" ht="12" x14ac:dyDescent="0.2"/>
    <row r="633" ht="12" x14ac:dyDescent="0.2"/>
    <row r="634" ht="12" x14ac:dyDescent="0.2"/>
    <row r="635" ht="12" x14ac:dyDescent="0.2"/>
    <row r="636" ht="12" x14ac:dyDescent="0.2"/>
    <row r="637" ht="12" x14ac:dyDescent="0.2"/>
    <row r="638" ht="12" x14ac:dyDescent="0.2"/>
    <row r="639" ht="12" x14ac:dyDescent="0.2"/>
    <row r="640" ht="12" x14ac:dyDescent="0.2"/>
    <row r="641" ht="12" x14ac:dyDescent="0.2"/>
    <row r="642" ht="12" x14ac:dyDescent="0.2"/>
    <row r="643" ht="12" x14ac:dyDescent="0.2"/>
    <row r="644" ht="12" x14ac:dyDescent="0.2"/>
    <row r="645" ht="12" x14ac:dyDescent="0.2"/>
    <row r="646" ht="12" x14ac:dyDescent="0.2"/>
    <row r="647" ht="12" x14ac:dyDescent="0.2"/>
    <row r="648" ht="12" x14ac:dyDescent="0.2"/>
    <row r="649" ht="12" x14ac:dyDescent="0.2"/>
    <row r="650" ht="12" x14ac:dyDescent="0.2"/>
    <row r="651" ht="12" x14ac:dyDescent="0.2"/>
    <row r="652" ht="12" x14ac:dyDescent="0.2"/>
    <row r="653" ht="12" x14ac:dyDescent="0.2"/>
    <row r="654" ht="12" x14ac:dyDescent="0.2"/>
    <row r="655" ht="12" x14ac:dyDescent="0.2"/>
    <row r="656" ht="12" x14ac:dyDescent="0.2"/>
    <row r="657" ht="12" x14ac:dyDescent="0.2"/>
    <row r="658" ht="12" x14ac:dyDescent="0.2"/>
    <row r="659" ht="12" x14ac:dyDescent="0.2"/>
    <row r="660" ht="12" x14ac:dyDescent="0.2"/>
    <row r="661" ht="12" x14ac:dyDescent="0.2"/>
    <row r="662" ht="12" x14ac:dyDescent="0.2"/>
    <row r="663" ht="12" x14ac:dyDescent="0.2"/>
    <row r="664" ht="12" x14ac:dyDescent="0.2"/>
    <row r="665" ht="12" x14ac:dyDescent="0.2"/>
    <row r="666" ht="12" x14ac:dyDescent="0.2"/>
    <row r="667" ht="12" x14ac:dyDescent="0.2"/>
    <row r="668" ht="12" x14ac:dyDescent="0.2"/>
    <row r="669" ht="12" x14ac:dyDescent="0.2"/>
    <row r="670" ht="12" x14ac:dyDescent="0.2"/>
    <row r="671" ht="12" x14ac:dyDescent="0.2"/>
    <row r="672" ht="12" x14ac:dyDescent="0.2"/>
    <row r="673" ht="12" x14ac:dyDescent="0.2"/>
    <row r="674" ht="12" x14ac:dyDescent="0.2"/>
    <row r="675" ht="12" x14ac:dyDescent="0.2"/>
    <row r="676" ht="12" x14ac:dyDescent="0.2"/>
    <row r="677" ht="12" x14ac:dyDescent="0.2"/>
    <row r="678" ht="12" x14ac:dyDescent="0.2"/>
    <row r="679" ht="12" x14ac:dyDescent="0.2"/>
    <row r="680" ht="12" x14ac:dyDescent="0.2"/>
    <row r="681" ht="12" x14ac:dyDescent="0.2"/>
    <row r="682" ht="12" x14ac:dyDescent="0.2"/>
    <row r="683" ht="12" x14ac:dyDescent="0.2"/>
    <row r="684" ht="12" x14ac:dyDescent="0.2"/>
    <row r="685" ht="12" x14ac:dyDescent="0.2"/>
    <row r="686" ht="12" x14ac:dyDescent="0.2"/>
    <row r="687" ht="12" x14ac:dyDescent="0.2"/>
    <row r="688" ht="12" x14ac:dyDescent="0.2"/>
    <row r="689" ht="12" x14ac:dyDescent="0.2"/>
    <row r="690" ht="12" x14ac:dyDescent="0.2"/>
    <row r="691" ht="12" x14ac:dyDescent="0.2"/>
    <row r="692" ht="12" x14ac:dyDescent="0.2"/>
    <row r="693" ht="12" x14ac:dyDescent="0.2"/>
    <row r="694" ht="12" x14ac:dyDescent="0.2"/>
    <row r="695" ht="12" x14ac:dyDescent="0.2"/>
    <row r="696" ht="12" x14ac:dyDescent="0.2"/>
    <row r="697" ht="12" x14ac:dyDescent="0.2"/>
    <row r="698" ht="12" x14ac:dyDescent="0.2"/>
    <row r="699" ht="12" x14ac:dyDescent="0.2"/>
    <row r="700" ht="12" x14ac:dyDescent="0.2"/>
    <row r="701" ht="12" x14ac:dyDescent="0.2"/>
    <row r="702" ht="12" x14ac:dyDescent="0.2"/>
    <row r="703" ht="12" x14ac:dyDescent="0.2"/>
    <row r="704" ht="12" x14ac:dyDescent="0.2"/>
    <row r="705" ht="12" x14ac:dyDescent="0.2"/>
    <row r="706" ht="12" x14ac:dyDescent="0.2"/>
    <row r="707" ht="12" x14ac:dyDescent="0.2"/>
    <row r="708" ht="12" x14ac:dyDescent="0.2"/>
    <row r="709" ht="12" x14ac:dyDescent="0.2"/>
    <row r="710" ht="12" x14ac:dyDescent="0.2"/>
    <row r="711" ht="12" x14ac:dyDescent="0.2"/>
    <row r="712" ht="12" x14ac:dyDescent="0.2"/>
    <row r="713" ht="12" x14ac:dyDescent="0.2"/>
    <row r="714" ht="12" x14ac:dyDescent="0.2"/>
    <row r="715" ht="12" x14ac:dyDescent="0.2"/>
    <row r="716" ht="12" x14ac:dyDescent="0.2"/>
    <row r="717" ht="12" x14ac:dyDescent="0.2"/>
    <row r="718" ht="12" x14ac:dyDescent="0.2"/>
    <row r="719" ht="12" x14ac:dyDescent="0.2"/>
    <row r="720" ht="12" x14ac:dyDescent="0.2"/>
    <row r="721" ht="12" x14ac:dyDescent="0.2"/>
    <row r="722" ht="12" x14ac:dyDescent="0.2"/>
    <row r="723" ht="12" x14ac:dyDescent="0.2"/>
    <row r="724" ht="12" x14ac:dyDescent="0.2"/>
    <row r="725" ht="12" x14ac:dyDescent="0.2"/>
    <row r="726" ht="12" x14ac:dyDescent="0.2"/>
    <row r="727" ht="12" x14ac:dyDescent="0.2"/>
    <row r="728" ht="12" x14ac:dyDescent="0.2"/>
    <row r="729" ht="12" x14ac:dyDescent="0.2"/>
    <row r="730" ht="12" x14ac:dyDescent="0.2"/>
    <row r="731" ht="12" x14ac:dyDescent="0.2"/>
    <row r="732" ht="12" x14ac:dyDescent="0.2"/>
    <row r="733" ht="12" x14ac:dyDescent="0.2"/>
    <row r="734" ht="12" x14ac:dyDescent="0.2"/>
    <row r="735" ht="12" x14ac:dyDescent="0.2"/>
    <row r="736" ht="12" x14ac:dyDescent="0.2"/>
    <row r="737" ht="12" x14ac:dyDescent="0.2"/>
    <row r="738" ht="12" x14ac:dyDescent="0.2"/>
    <row r="739" ht="12" x14ac:dyDescent="0.2"/>
    <row r="740" ht="12" x14ac:dyDescent="0.2"/>
    <row r="741" ht="12" x14ac:dyDescent="0.2"/>
    <row r="742" ht="12" x14ac:dyDescent="0.2"/>
    <row r="743" ht="12" x14ac:dyDescent="0.2"/>
    <row r="744" ht="12" x14ac:dyDescent="0.2"/>
    <row r="745" ht="12" x14ac:dyDescent="0.2"/>
    <row r="746" ht="12" x14ac:dyDescent="0.2"/>
    <row r="747" ht="12" x14ac:dyDescent="0.2"/>
    <row r="748" ht="12" x14ac:dyDescent="0.2"/>
    <row r="749" ht="12" x14ac:dyDescent="0.2"/>
    <row r="750" ht="12" x14ac:dyDescent="0.2"/>
    <row r="751" ht="12" x14ac:dyDescent="0.2"/>
    <row r="752" ht="12" x14ac:dyDescent="0.2"/>
    <row r="753" ht="12" x14ac:dyDescent="0.2"/>
    <row r="754" ht="12" x14ac:dyDescent="0.2"/>
    <row r="755" ht="12" x14ac:dyDescent="0.2"/>
    <row r="756" ht="12" x14ac:dyDescent="0.2"/>
    <row r="757" ht="12" x14ac:dyDescent="0.2"/>
    <row r="758" ht="12" x14ac:dyDescent="0.2"/>
    <row r="759" ht="12" x14ac:dyDescent="0.2"/>
    <row r="760" ht="12" x14ac:dyDescent="0.2"/>
    <row r="761" ht="12" x14ac:dyDescent="0.2"/>
    <row r="762" ht="12" x14ac:dyDescent="0.2"/>
    <row r="763" ht="12" x14ac:dyDescent="0.2"/>
    <row r="764" ht="12" x14ac:dyDescent="0.2"/>
    <row r="765" ht="12" x14ac:dyDescent="0.2"/>
    <row r="766" ht="12" x14ac:dyDescent="0.2"/>
    <row r="767" ht="12" x14ac:dyDescent="0.2"/>
    <row r="768" ht="12" x14ac:dyDescent="0.2"/>
    <row r="769" ht="12" x14ac:dyDescent="0.2"/>
    <row r="770" ht="12" x14ac:dyDescent="0.2"/>
    <row r="771" ht="12" x14ac:dyDescent="0.2"/>
    <row r="772" ht="12" x14ac:dyDescent="0.2"/>
    <row r="773" ht="12" x14ac:dyDescent="0.2"/>
    <row r="774" ht="12" x14ac:dyDescent="0.2"/>
    <row r="775" ht="12" x14ac:dyDescent="0.2"/>
    <row r="776" ht="12" x14ac:dyDescent="0.2"/>
    <row r="777" ht="12" x14ac:dyDescent="0.2"/>
    <row r="778" ht="12" x14ac:dyDescent="0.2"/>
    <row r="779" ht="12" x14ac:dyDescent="0.2"/>
    <row r="780" ht="12" x14ac:dyDescent="0.2"/>
    <row r="781" ht="12" x14ac:dyDescent="0.2"/>
    <row r="782" ht="12" x14ac:dyDescent="0.2"/>
    <row r="783" ht="12" x14ac:dyDescent="0.2"/>
    <row r="784" ht="12" x14ac:dyDescent="0.2"/>
    <row r="785" ht="12" x14ac:dyDescent="0.2"/>
    <row r="786" ht="12" x14ac:dyDescent="0.2"/>
    <row r="787" ht="12" x14ac:dyDescent="0.2"/>
    <row r="788" ht="12" x14ac:dyDescent="0.2"/>
    <row r="789" ht="12" x14ac:dyDescent="0.2"/>
    <row r="790" ht="12" x14ac:dyDescent="0.2"/>
    <row r="791" ht="12" x14ac:dyDescent="0.2"/>
    <row r="792" ht="12" x14ac:dyDescent="0.2"/>
    <row r="793" ht="12" x14ac:dyDescent="0.2"/>
    <row r="794" ht="12" x14ac:dyDescent="0.2"/>
    <row r="795" ht="12" x14ac:dyDescent="0.2"/>
    <row r="796" ht="12" x14ac:dyDescent="0.2"/>
    <row r="797" ht="12" x14ac:dyDescent="0.2"/>
    <row r="798" ht="12" x14ac:dyDescent="0.2"/>
    <row r="799" ht="12" x14ac:dyDescent="0.2"/>
    <row r="800" ht="12" x14ac:dyDescent="0.2"/>
    <row r="801" ht="12" x14ac:dyDescent="0.2"/>
    <row r="802" ht="12" x14ac:dyDescent="0.2"/>
    <row r="803" ht="12" x14ac:dyDescent="0.2"/>
    <row r="804" ht="12" x14ac:dyDescent="0.2"/>
    <row r="805" ht="12" x14ac:dyDescent="0.2"/>
    <row r="806" ht="12" x14ac:dyDescent="0.2"/>
    <row r="807" ht="12" x14ac:dyDescent="0.2"/>
    <row r="808" ht="12" x14ac:dyDescent="0.2"/>
    <row r="809" ht="12" x14ac:dyDescent="0.2"/>
    <row r="810" ht="12" x14ac:dyDescent="0.2"/>
    <row r="811" ht="12" x14ac:dyDescent="0.2"/>
    <row r="812" ht="12" x14ac:dyDescent="0.2"/>
    <row r="813" ht="12" x14ac:dyDescent="0.2"/>
    <row r="814" ht="12" x14ac:dyDescent="0.2"/>
    <row r="815" ht="12" x14ac:dyDescent="0.2"/>
    <row r="816" ht="12" x14ac:dyDescent="0.2"/>
    <row r="817" ht="12" x14ac:dyDescent="0.2"/>
    <row r="818" ht="12" x14ac:dyDescent="0.2"/>
    <row r="819" ht="12" x14ac:dyDescent="0.2"/>
    <row r="820" ht="12" x14ac:dyDescent="0.2"/>
    <row r="821" ht="12" x14ac:dyDescent="0.2"/>
    <row r="822" ht="12" x14ac:dyDescent="0.2"/>
    <row r="823" ht="12" x14ac:dyDescent="0.2"/>
    <row r="824" ht="12" x14ac:dyDescent="0.2"/>
    <row r="825" ht="12" x14ac:dyDescent="0.2"/>
    <row r="826" ht="12" x14ac:dyDescent="0.2"/>
    <row r="827" ht="12" x14ac:dyDescent="0.2"/>
    <row r="828" ht="12" x14ac:dyDescent="0.2"/>
    <row r="829" ht="12" x14ac:dyDescent="0.2"/>
    <row r="830" ht="12" x14ac:dyDescent="0.2"/>
    <row r="831" ht="12" x14ac:dyDescent="0.2"/>
    <row r="832" ht="12" x14ac:dyDescent="0.2"/>
    <row r="833" ht="12" x14ac:dyDescent="0.2"/>
    <row r="834" ht="12" x14ac:dyDescent="0.2"/>
    <row r="835" ht="12" x14ac:dyDescent="0.2"/>
    <row r="836" ht="12" x14ac:dyDescent="0.2"/>
    <row r="837" ht="12" x14ac:dyDescent="0.2"/>
    <row r="838" ht="12" x14ac:dyDescent="0.2"/>
    <row r="839" ht="12" x14ac:dyDescent="0.2"/>
    <row r="840" ht="12" x14ac:dyDescent="0.2"/>
    <row r="841" ht="12" x14ac:dyDescent="0.2"/>
    <row r="842" ht="12" x14ac:dyDescent="0.2"/>
    <row r="843" ht="12" x14ac:dyDescent="0.2"/>
    <row r="844" ht="12" x14ac:dyDescent="0.2"/>
    <row r="845" ht="12" x14ac:dyDescent="0.2"/>
    <row r="846" ht="12" x14ac:dyDescent="0.2"/>
    <row r="847" ht="12" x14ac:dyDescent="0.2"/>
    <row r="848" ht="12" x14ac:dyDescent="0.2"/>
    <row r="849" ht="12" x14ac:dyDescent="0.2"/>
    <row r="850" ht="12" x14ac:dyDescent="0.2"/>
    <row r="851" ht="12" x14ac:dyDescent="0.2"/>
    <row r="852" ht="12" x14ac:dyDescent="0.2"/>
    <row r="853" ht="12" x14ac:dyDescent="0.2"/>
    <row r="854" ht="12" x14ac:dyDescent="0.2"/>
    <row r="855" ht="12" x14ac:dyDescent="0.2"/>
    <row r="856" ht="12" x14ac:dyDescent="0.2"/>
    <row r="857" ht="12" x14ac:dyDescent="0.2"/>
    <row r="858" ht="12" x14ac:dyDescent="0.2"/>
    <row r="859" ht="12" x14ac:dyDescent="0.2"/>
    <row r="860" ht="12" x14ac:dyDescent="0.2"/>
    <row r="861" ht="12" x14ac:dyDescent="0.2"/>
    <row r="862" ht="12" x14ac:dyDescent="0.2"/>
    <row r="863" ht="12" x14ac:dyDescent="0.2"/>
    <row r="864" ht="12" x14ac:dyDescent="0.2"/>
    <row r="865" ht="12" x14ac:dyDescent="0.2"/>
    <row r="866" ht="12" x14ac:dyDescent="0.2"/>
    <row r="867" ht="12" x14ac:dyDescent="0.2"/>
    <row r="868" ht="12" x14ac:dyDescent="0.2"/>
    <row r="869" ht="12" x14ac:dyDescent="0.2"/>
    <row r="870" ht="12" x14ac:dyDescent="0.2"/>
    <row r="871" ht="12" x14ac:dyDescent="0.2"/>
    <row r="872" ht="12" x14ac:dyDescent="0.2"/>
    <row r="873" ht="12" x14ac:dyDescent="0.2"/>
    <row r="874" ht="12" x14ac:dyDescent="0.2"/>
    <row r="875" ht="12" x14ac:dyDescent="0.2"/>
    <row r="876" ht="12" x14ac:dyDescent="0.2"/>
    <row r="877" ht="12" x14ac:dyDescent="0.2"/>
    <row r="878" ht="12" x14ac:dyDescent="0.2"/>
    <row r="879" ht="12" x14ac:dyDescent="0.2"/>
    <row r="880" ht="12" x14ac:dyDescent="0.2"/>
    <row r="881" ht="12" x14ac:dyDescent="0.2"/>
    <row r="882" ht="12" x14ac:dyDescent="0.2"/>
    <row r="883" ht="12" x14ac:dyDescent="0.2"/>
    <row r="884" ht="12" x14ac:dyDescent="0.2"/>
    <row r="885" ht="12" x14ac:dyDescent="0.2"/>
    <row r="886" ht="12" x14ac:dyDescent="0.2"/>
    <row r="887" ht="12" x14ac:dyDescent="0.2"/>
    <row r="888" ht="12" x14ac:dyDescent="0.2"/>
    <row r="889" ht="12" x14ac:dyDescent="0.2"/>
    <row r="890" ht="12" x14ac:dyDescent="0.2"/>
    <row r="891" ht="12" x14ac:dyDescent="0.2"/>
    <row r="892" ht="12" x14ac:dyDescent="0.2"/>
    <row r="893" ht="12" x14ac:dyDescent="0.2"/>
    <row r="894" ht="12" x14ac:dyDescent="0.2"/>
    <row r="895" ht="12" x14ac:dyDescent="0.2"/>
    <row r="896" ht="12" x14ac:dyDescent="0.2"/>
    <row r="897" ht="12" x14ac:dyDescent="0.2"/>
    <row r="898" ht="12" x14ac:dyDescent="0.2"/>
    <row r="899" ht="12" x14ac:dyDescent="0.2"/>
    <row r="900" ht="12" x14ac:dyDescent="0.2"/>
    <row r="901" ht="12" x14ac:dyDescent="0.2"/>
    <row r="902" ht="12" x14ac:dyDescent="0.2"/>
    <row r="903" ht="12" x14ac:dyDescent="0.2"/>
    <row r="904" ht="12" x14ac:dyDescent="0.2"/>
    <row r="905" ht="12" x14ac:dyDescent="0.2"/>
    <row r="906" ht="12" x14ac:dyDescent="0.2"/>
    <row r="907" ht="12" x14ac:dyDescent="0.2"/>
    <row r="908" ht="12" x14ac:dyDescent="0.2"/>
    <row r="909" ht="12" x14ac:dyDescent="0.2"/>
    <row r="910" ht="12" x14ac:dyDescent="0.2"/>
    <row r="911" ht="12" x14ac:dyDescent="0.2"/>
    <row r="912" ht="12" x14ac:dyDescent="0.2"/>
    <row r="913" ht="12" x14ac:dyDescent="0.2"/>
    <row r="914" ht="12" x14ac:dyDescent="0.2"/>
    <row r="915" ht="12" x14ac:dyDescent="0.2"/>
    <row r="916" ht="12" x14ac:dyDescent="0.2"/>
    <row r="917" ht="12" x14ac:dyDescent="0.2"/>
    <row r="918" ht="12" x14ac:dyDescent="0.2"/>
    <row r="919" ht="12" x14ac:dyDescent="0.2"/>
    <row r="920" ht="12" x14ac:dyDescent="0.2"/>
    <row r="921" ht="12" x14ac:dyDescent="0.2"/>
    <row r="922" ht="12" x14ac:dyDescent="0.2"/>
    <row r="923" ht="12" x14ac:dyDescent="0.2"/>
    <row r="924" ht="12" x14ac:dyDescent="0.2"/>
    <row r="925" ht="12" x14ac:dyDescent="0.2"/>
    <row r="926" ht="12" x14ac:dyDescent="0.2"/>
    <row r="927" ht="12" x14ac:dyDescent="0.2"/>
    <row r="928" ht="12" x14ac:dyDescent="0.2"/>
    <row r="929" ht="12" x14ac:dyDescent="0.2"/>
    <row r="930" ht="12" x14ac:dyDescent="0.2"/>
    <row r="931" ht="12" x14ac:dyDescent="0.2"/>
    <row r="932" ht="12" x14ac:dyDescent="0.2"/>
    <row r="933" ht="12" x14ac:dyDescent="0.2"/>
    <row r="934" ht="12" x14ac:dyDescent="0.2"/>
    <row r="935" ht="12" x14ac:dyDescent="0.2"/>
    <row r="936" ht="12" x14ac:dyDescent="0.2"/>
    <row r="937" ht="12" x14ac:dyDescent="0.2"/>
    <row r="938" ht="12" x14ac:dyDescent="0.2"/>
    <row r="939" ht="12" x14ac:dyDescent="0.2"/>
    <row r="940" ht="12" x14ac:dyDescent="0.2"/>
    <row r="941" ht="12" x14ac:dyDescent="0.2"/>
    <row r="942" ht="12" x14ac:dyDescent="0.2"/>
    <row r="943" ht="12" x14ac:dyDescent="0.2"/>
    <row r="944" ht="12" x14ac:dyDescent="0.2"/>
    <row r="945" ht="12" x14ac:dyDescent="0.2"/>
    <row r="946" ht="12" x14ac:dyDescent="0.2"/>
    <row r="947" ht="12" x14ac:dyDescent="0.2"/>
    <row r="948" ht="12" x14ac:dyDescent="0.2"/>
    <row r="949" ht="12" x14ac:dyDescent="0.2"/>
    <row r="950" ht="12" x14ac:dyDescent="0.2"/>
    <row r="951" ht="12" x14ac:dyDescent="0.2"/>
    <row r="952" ht="12" x14ac:dyDescent="0.2"/>
    <row r="953" ht="12" x14ac:dyDescent="0.2"/>
    <row r="954" ht="12" x14ac:dyDescent="0.2"/>
    <row r="955" ht="12" x14ac:dyDescent="0.2"/>
    <row r="956" ht="12" x14ac:dyDescent="0.2"/>
    <row r="957" ht="12" x14ac:dyDescent="0.2"/>
    <row r="958" ht="12" x14ac:dyDescent="0.2"/>
    <row r="959" ht="12" x14ac:dyDescent="0.2"/>
    <row r="960" ht="12" x14ac:dyDescent="0.2"/>
    <row r="961" ht="12" x14ac:dyDescent="0.2"/>
    <row r="962" ht="12" x14ac:dyDescent="0.2"/>
    <row r="963" ht="12" x14ac:dyDescent="0.2"/>
    <row r="964" ht="12" x14ac:dyDescent="0.2"/>
    <row r="965" ht="12" x14ac:dyDescent="0.2"/>
    <row r="966" ht="12" x14ac:dyDescent="0.2"/>
    <row r="967" ht="12" x14ac:dyDescent="0.2"/>
    <row r="968" ht="12" x14ac:dyDescent="0.2"/>
    <row r="969" ht="12" x14ac:dyDescent="0.2"/>
    <row r="970" ht="12" x14ac:dyDescent="0.2"/>
    <row r="971" ht="12" x14ac:dyDescent="0.2"/>
    <row r="972" ht="12" x14ac:dyDescent="0.2"/>
    <row r="973" ht="12" x14ac:dyDescent="0.2"/>
    <row r="974" ht="12" x14ac:dyDescent="0.2"/>
    <row r="975" ht="12" x14ac:dyDescent="0.2"/>
    <row r="976" ht="12" x14ac:dyDescent="0.2"/>
    <row r="977" ht="12" x14ac:dyDescent="0.2"/>
    <row r="978" ht="12" x14ac:dyDescent="0.2"/>
    <row r="979" ht="12" x14ac:dyDescent="0.2"/>
    <row r="980" ht="12" x14ac:dyDescent="0.2"/>
    <row r="981" ht="12" x14ac:dyDescent="0.2"/>
    <row r="982" ht="12" x14ac:dyDescent="0.2"/>
    <row r="983" ht="12" x14ac:dyDescent="0.2"/>
    <row r="984" ht="12" x14ac:dyDescent="0.2"/>
    <row r="985" ht="12" x14ac:dyDescent="0.2"/>
    <row r="986" ht="12" x14ac:dyDescent="0.2"/>
    <row r="987" ht="12" x14ac:dyDescent="0.2"/>
    <row r="988" ht="12" x14ac:dyDescent="0.2"/>
    <row r="989" ht="12" x14ac:dyDescent="0.2"/>
    <row r="990" ht="12" x14ac:dyDescent="0.2"/>
    <row r="991" ht="12" x14ac:dyDescent="0.2"/>
    <row r="992" ht="12" x14ac:dyDescent="0.2"/>
    <row r="993" ht="12" x14ac:dyDescent="0.2"/>
    <row r="994" ht="12" x14ac:dyDescent="0.2"/>
    <row r="995" ht="12" x14ac:dyDescent="0.2"/>
    <row r="996" ht="12" x14ac:dyDescent="0.2"/>
    <row r="997" ht="12" x14ac:dyDescent="0.2"/>
    <row r="998" ht="12" x14ac:dyDescent="0.2"/>
    <row r="999" ht="12" x14ac:dyDescent="0.2"/>
    <row r="1000" ht="12" x14ac:dyDescent="0.2"/>
  </sheetData>
  <mergeCells count="2">
    <mergeCell ref="B2:G3"/>
    <mergeCell ref="B62:E63"/>
  </mergeCells>
  <printOptions horizontalCentered="1"/>
  <pageMargins left="0.15748031496062992" right="0.23622047244094491" top="0.55118110236220474" bottom="0.55118110236220474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00"/>
  <sheetViews>
    <sheetView topLeftCell="A58" workbookViewId="0">
      <selection activeCell="G69" sqref="G69"/>
    </sheetView>
  </sheetViews>
  <sheetFormatPr defaultColWidth="7.875" defaultRowHeight="15" customHeight="1" x14ac:dyDescent="0.2"/>
  <cols>
    <col min="1" max="1" width="7.875" style="25"/>
    <col min="2" max="2" width="6.375" style="26" customWidth="1"/>
    <col min="3" max="3" width="41.5" style="25" customWidth="1"/>
    <col min="4" max="4" width="10.75" style="25" customWidth="1"/>
    <col min="5" max="5" width="20.125" style="25" customWidth="1"/>
    <col min="6" max="6" width="14" style="25" customWidth="1"/>
    <col min="7" max="7" width="16.875" style="25" customWidth="1"/>
    <col min="8" max="16384" width="7.875" style="25"/>
  </cols>
  <sheetData>
    <row r="1" spans="2:7" ht="12" x14ac:dyDescent="0.2"/>
    <row r="2" spans="2:7" ht="12" x14ac:dyDescent="0.2">
      <c r="B2" s="95" t="s">
        <v>0</v>
      </c>
      <c r="C2" s="96"/>
      <c r="D2" s="96"/>
      <c r="E2" s="96"/>
      <c r="F2" s="96"/>
      <c r="G2" s="96"/>
    </row>
    <row r="3" spans="2:7" ht="24" customHeight="1" x14ac:dyDescent="0.2">
      <c r="B3" s="96"/>
      <c r="C3" s="96"/>
      <c r="D3" s="96"/>
      <c r="E3" s="96"/>
      <c r="F3" s="96"/>
      <c r="G3" s="96"/>
    </row>
    <row r="4" spans="2:7" ht="30.4" customHeight="1" x14ac:dyDescent="0.2">
      <c r="B4" s="27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</row>
    <row r="5" spans="2:7" ht="15.4" customHeight="1" x14ac:dyDescent="0.2">
      <c r="B5" s="29" t="s">
        <v>6</v>
      </c>
      <c r="C5" s="29" t="s">
        <v>7</v>
      </c>
      <c r="D5" s="30"/>
      <c r="E5" s="30"/>
      <c r="F5" s="30"/>
      <c r="G5" s="30"/>
    </row>
    <row r="6" spans="2:7" ht="12" x14ac:dyDescent="0.2">
      <c r="B6" s="28">
        <v>1</v>
      </c>
      <c r="C6" s="31" t="s">
        <v>8</v>
      </c>
      <c r="D6" s="28" t="s">
        <v>9</v>
      </c>
      <c r="E6" s="30">
        <v>277</v>
      </c>
      <c r="F6" s="30">
        <f>D65+E65</f>
        <v>281</v>
      </c>
      <c r="G6" s="49">
        <f>(F6-E6)/E6</f>
        <v>1.444043321299639E-2</v>
      </c>
    </row>
    <row r="7" spans="2:7" ht="12" x14ac:dyDescent="0.2">
      <c r="B7" s="28">
        <v>2</v>
      </c>
      <c r="C7" s="31" t="s">
        <v>10</v>
      </c>
      <c r="D7" s="28" t="s">
        <v>9</v>
      </c>
      <c r="E7" s="30">
        <v>189</v>
      </c>
      <c r="F7" s="30">
        <v>187</v>
      </c>
      <c r="G7" s="49">
        <f t="shared" ref="G7:G10" si="0">(F7-E7)/E7</f>
        <v>-1.0582010582010581E-2</v>
      </c>
    </row>
    <row r="8" spans="2:7" ht="12" x14ac:dyDescent="0.2">
      <c r="B8" s="28">
        <v>3</v>
      </c>
      <c r="C8" s="31" t="s">
        <v>11</v>
      </c>
      <c r="D8" s="28" t="s">
        <v>9</v>
      </c>
      <c r="E8" s="30">
        <v>44</v>
      </c>
      <c r="F8" s="30">
        <v>44</v>
      </c>
      <c r="G8" s="49">
        <f t="shared" si="0"/>
        <v>0</v>
      </c>
    </row>
    <row r="9" spans="2:7" ht="12" x14ac:dyDescent="0.2">
      <c r="B9" s="28">
        <v>4</v>
      </c>
      <c r="C9" s="31" t="s">
        <v>12</v>
      </c>
      <c r="D9" s="28" t="s">
        <v>13</v>
      </c>
      <c r="E9" s="49">
        <f>E7/E6</f>
        <v>0.68231046931407946</v>
      </c>
      <c r="F9" s="49">
        <f>F7/F6</f>
        <v>0.66548042704626331</v>
      </c>
      <c r="G9" s="49">
        <f t="shared" si="0"/>
        <v>-2.4666252424259644E-2</v>
      </c>
    </row>
    <row r="10" spans="2:7" ht="12" x14ac:dyDescent="0.2">
      <c r="B10" s="28">
        <v>5</v>
      </c>
      <c r="C10" s="31" t="s">
        <v>14</v>
      </c>
      <c r="D10" s="28" t="s">
        <v>9</v>
      </c>
      <c r="E10" s="30">
        <v>0</v>
      </c>
      <c r="F10" s="30">
        <v>0</v>
      </c>
      <c r="G10" s="49"/>
    </row>
    <row r="11" spans="2:7" ht="24" x14ac:dyDescent="0.2">
      <c r="B11" s="28">
        <v>6</v>
      </c>
      <c r="C11" s="31" t="s">
        <v>15</v>
      </c>
      <c r="D11" s="28" t="s">
        <v>16</v>
      </c>
      <c r="E11" s="30"/>
      <c r="F11" s="30"/>
      <c r="G11" s="30"/>
    </row>
    <row r="12" spans="2:7" ht="24" x14ac:dyDescent="0.2">
      <c r="B12" s="28">
        <v>7</v>
      </c>
      <c r="C12" s="31" t="s">
        <v>17</v>
      </c>
      <c r="D12" s="28" t="s">
        <v>9</v>
      </c>
      <c r="E12" s="30"/>
      <c r="F12" s="30"/>
      <c r="G12" s="30"/>
    </row>
    <row r="13" spans="2:7" ht="17.649999999999999" customHeight="1" x14ac:dyDescent="0.2">
      <c r="B13" s="29" t="s">
        <v>18</v>
      </c>
      <c r="C13" s="29" t="s">
        <v>19</v>
      </c>
      <c r="D13" s="30"/>
      <c r="E13" s="30"/>
      <c r="F13" s="30"/>
      <c r="G13" s="30"/>
    </row>
    <row r="14" spans="2:7" ht="12" x14ac:dyDescent="0.2">
      <c r="B14" s="28">
        <v>8</v>
      </c>
      <c r="C14" s="31" t="s">
        <v>20</v>
      </c>
      <c r="D14" s="28" t="s">
        <v>21</v>
      </c>
      <c r="E14" s="30"/>
      <c r="F14" s="30"/>
      <c r="G14" s="30"/>
    </row>
    <row r="15" spans="2:7" ht="12" x14ac:dyDescent="0.2">
      <c r="B15" s="32" t="s">
        <v>22</v>
      </c>
      <c r="C15" s="31" t="s">
        <v>23</v>
      </c>
      <c r="D15" s="28" t="s">
        <v>21</v>
      </c>
      <c r="E15" s="30"/>
      <c r="F15" s="30"/>
      <c r="G15" s="30"/>
    </row>
    <row r="16" spans="2:7" ht="12" x14ac:dyDescent="0.2">
      <c r="B16" s="32" t="s">
        <v>24</v>
      </c>
      <c r="C16" s="31" t="s">
        <v>25</v>
      </c>
      <c r="D16" s="28" t="s">
        <v>21</v>
      </c>
      <c r="E16" s="30"/>
      <c r="F16" s="30"/>
      <c r="G16" s="30"/>
    </row>
    <row r="17" spans="2:7" ht="24" x14ac:dyDescent="0.2">
      <c r="B17" s="32" t="s">
        <v>26</v>
      </c>
      <c r="C17" s="31" t="s">
        <v>27</v>
      </c>
      <c r="D17" s="28" t="s">
        <v>21</v>
      </c>
      <c r="E17" s="30"/>
      <c r="F17" s="30"/>
      <c r="G17" s="30"/>
    </row>
    <row r="18" spans="2:7" ht="24" x14ac:dyDescent="0.2">
      <c r="B18" s="28">
        <v>9</v>
      </c>
      <c r="C18" s="31" t="s">
        <v>28</v>
      </c>
      <c r="D18" s="28" t="s">
        <v>29</v>
      </c>
      <c r="E18" s="30"/>
      <c r="F18" s="30"/>
      <c r="G18" s="30"/>
    </row>
    <row r="19" spans="2:7" ht="12" x14ac:dyDescent="0.2">
      <c r="B19" s="28">
        <v>10</v>
      </c>
      <c r="C19" s="31" t="s">
        <v>30</v>
      </c>
      <c r="D19" s="28" t="s">
        <v>29</v>
      </c>
      <c r="E19" s="30"/>
      <c r="F19" s="30"/>
      <c r="G19" s="30"/>
    </row>
    <row r="20" spans="2:7" ht="12" x14ac:dyDescent="0.2">
      <c r="B20" s="32"/>
      <c r="C20" s="31" t="s">
        <v>31</v>
      </c>
      <c r="D20" s="30"/>
      <c r="E20" s="30"/>
      <c r="F20" s="30"/>
      <c r="G20" s="30"/>
    </row>
    <row r="21" spans="2:7" ht="12" x14ac:dyDescent="0.2">
      <c r="B21" s="32" t="s">
        <v>32</v>
      </c>
      <c r="C21" s="31" t="s">
        <v>33</v>
      </c>
      <c r="D21" s="28" t="s">
        <v>29</v>
      </c>
      <c r="E21" s="30"/>
      <c r="F21" s="30"/>
      <c r="G21" s="30"/>
    </row>
    <row r="22" spans="2:7" ht="12" x14ac:dyDescent="0.2">
      <c r="B22" s="32" t="s">
        <v>34</v>
      </c>
      <c r="C22" s="31" t="s">
        <v>35</v>
      </c>
      <c r="D22" s="28" t="s">
        <v>29</v>
      </c>
      <c r="E22" s="30"/>
      <c r="F22" s="30"/>
      <c r="G22" s="30"/>
    </row>
    <row r="23" spans="2:7" ht="12" x14ac:dyDescent="0.2">
      <c r="B23" s="32" t="s">
        <v>36</v>
      </c>
      <c r="C23" s="31" t="s">
        <v>37</v>
      </c>
      <c r="D23" s="28" t="s">
        <v>29</v>
      </c>
      <c r="E23" s="30"/>
      <c r="F23" s="30"/>
      <c r="G23" s="30"/>
    </row>
    <row r="24" spans="2:7" ht="24" x14ac:dyDescent="0.2">
      <c r="B24" s="28">
        <v>11</v>
      </c>
      <c r="C24" s="31" t="s">
        <v>38</v>
      </c>
      <c r="D24" s="28" t="s">
        <v>39</v>
      </c>
      <c r="E24" s="30"/>
      <c r="F24" s="30"/>
      <c r="G24" s="30"/>
    </row>
    <row r="25" spans="2:7" ht="24" x14ac:dyDescent="0.2">
      <c r="B25" s="28">
        <v>12</v>
      </c>
      <c r="C25" s="31" t="s">
        <v>40</v>
      </c>
      <c r="D25" s="28" t="s">
        <v>29</v>
      </c>
      <c r="E25" s="30"/>
      <c r="F25" s="30"/>
      <c r="G25" s="30"/>
    </row>
    <row r="26" spans="2:7" ht="12" x14ac:dyDescent="0.2">
      <c r="B26" s="33" t="s">
        <v>41</v>
      </c>
      <c r="C26" s="31" t="s">
        <v>42</v>
      </c>
      <c r="D26" s="28" t="s">
        <v>43</v>
      </c>
      <c r="E26" s="30"/>
      <c r="F26" s="30"/>
      <c r="G26" s="30"/>
    </row>
    <row r="27" spans="2:7" ht="36" x14ac:dyDescent="0.2">
      <c r="B27" s="33" t="s">
        <v>44</v>
      </c>
      <c r="C27" s="31" t="s">
        <v>45</v>
      </c>
      <c r="D27" s="28" t="s">
        <v>43</v>
      </c>
      <c r="E27" s="30"/>
      <c r="F27" s="30"/>
      <c r="G27" s="30"/>
    </row>
    <row r="28" spans="2:7" ht="12" x14ac:dyDescent="0.2">
      <c r="B28" s="33" t="s">
        <v>46</v>
      </c>
      <c r="C28" s="31" t="s">
        <v>47</v>
      </c>
      <c r="D28" s="28" t="s">
        <v>43</v>
      </c>
      <c r="E28" s="30"/>
      <c r="F28" s="30"/>
      <c r="G28" s="30"/>
    </row>
    <row r="29" spans="2:7" ht="24" x14ac:dyDescent="0.2">
      <c r="B29" s="28">
        <v>13</v>
      </c>
      <c r="C29" s="31" t="s">
        <v>48</v>
      </c>
      <c r="D29" s="28" t="s">
        <v>21</v>
      </c>
      <c r="E29" s="30"/>
      <c r="F29" s="30"/>
      <c r="G29" s="30"/>
    </row>
    <row r="30" spans="2:7" ht="12" x14ac:dyDescent="0.2">
      <c r="B30" s="33" t="s">
        <v>49</v>
      </c>
      <c r="C30" s="31" t="s">
        <v>50</v>
      </c>
      <c r="D30" s="27" t="s">
        <v>13</v>
      </c>
      <c r="E30" s="30"/>
      <c r="F30" s="30"/>
      <c r="G30" s="30"/>
    </row>
    <row r="31" spans="2:7" ht="12" x14ac:dyDescent="0.2">
      <c r="B31" s="33" t="s">
        <v>51</v>
      </c>
      <c r="C31" s="31" t="s">
        <v>52</v>
      </c>
      <c r="D31" s="27" t="s">
        <v>13</v>
      </c>
      <c r="E31" s="30"/>
      <c r="F31" s="30"/>
      <c r="G31" s="30"/>
    </row>
    <row r="32" spans="2:7" ht="12" x14ac:dyDescent="0.2">
      <c r="B32" s="33" t="s">
        <v>53</v>
      </c>
      <c r="C32" s="31" t="s">
        <v>54</v>
      </c>
      <c r="D32" s="28" t="s">
        <v>13</v>
      </c>
      <c r="E32" s="30"/>
      <c r="F32" s="30"/>
      <c r="G32" s="30"/>
    </row>
    <row r="33" spans="2:7" ht="12" x14ac:dyDescent="0.2">
      <c r="B33" s="29" t="s">
        <v>55</v>
      </c>
      <c r="C33" s="29" t="s">
        <v>56</v>
      </c>
      <c r="D33" s="30"/>
      <c r="E33" s="30"/>
      <c r="F33" s="30"/>
      <c r="G33" s="30"/>
    </row>
    <row r="34" spans="2:7" ht="24" x14ac:dyDescent="0.2">
      <c r="B34" s="28">
        <v>14</v>
      </c>
      <c r="C34" s="31" t="s">
        <v>57</v>
      </c>
      <c r="D34" s="28" t="s">
        <v>21</v>
      </c>
      <c r="E34" s="30"/>
      <c r="F34" s="30"/>
      <c r="G34" s="30"/>
    </row>
    <row r="35" spans="2:7" ht="24" x14ac:dyDescent="0.2">
      <c r="B35" s="28">
        <v>15</v>
      </c>
      <c r="C35" s="31" t="s">
        <v>58</v>
      </c>
      <c r="D35" s="28" t="s">
        <v>21</v>
      </c>
      <c r="E35" s="30"/>
      <c r="F35" s="30"/>
      <c r="G35" s="30"/>
    </row>
    <row r="36" spans="2:7" ht="24" x14ac:dyDescent="0.2">
      <c r="B36" s="28">
        <v>16</v>
      </c>
      <c r="C36" s="31" t="s">
        <v>59</v>
      </c>
      <c r="D36" s="28" t="s">
        <v>13</v>
      </c>
      <c r="E36" s="30"/>
      <c r="F36" s="30"/>
      <c r="G36" s="30"/>
    </row>
    <row r="37" spans="2:7" ht="36" x14ac:dyDescent="0.2">
      <c r="B37" s="28">
        <v>17</v>
      </c>
      <c r="C37" s="31" t="s">
        <v>60</v>
      </c>
      <c r="D37" s="28" t="s">
        <v>13</v>
      </c>
      <c r="E37" s="30"/>
      <c r="F37" s="30"/>
      <c r="G37" s="30"/>
    </row>
    <row r="38" spans="2:7" ht="36" x14ac:dyDescent="0.2">
      <c r="B38" s="28">
        <v>18</v>
      </c>
      <c r="C38" s="31" t="s">
        <v>61</v>
      </c>
      <c r="D38" s="28" t="s">
        <v>21</v>
      </c>
      <c r="E38" s="30"/>
      <c r="F38" s="30"/>
      <c r="G38" s="30"/>
    </row>
    <row r="39" spans="2:7" ht="24" x14ac:dyDescent="0.2">
      <c r="B39" s="28">
        <v>19</v>
      </c>
      <c r="C39" s="31" t="s">
        <v>62</v>
      </c>
      <c r="D39" s="28" t="s">
        <v>21</v>
      </c>
      <c r="E39" s="30"/>
      <c r="F39" s="30"/>
      <c r="G39" s="30"/>
    </row>
    <row r="40" spans="2:7" ht="24" x14ac:dyDescent="0.2">
      <c r="B40" s="28">
        <v>20</v>
      </c>
      <c r="C40" s="31" t="s">
        <v>63</v>
      </c>
      <c r="D40" s="28" t="s">
        <v>21</v>
      </c>
      <c r="E40" s="30"/>
      <c r="F40" s="30"/>
      <c r="G40" s="30"/>
    </row>
    <row r="41" spans="2:7" ht="24" x14ac:dyDescent="0.2">
      <c r="B41" s="28">
        <v>21</v>
      </c>
      <c r="C41" s="31" t="s">
        <v>64</v>
      </c>
      <c r="D41" s="28" t="s">
        <v>21</v>
      </c>
      <c r="E41" s="30"/>
      <c r="F41" s="30"/>
      <c r="G41" s="30"/>
    </row>
    <row r="42" spans="2:7" ht="24" x14ac:dyDescent="0.2">
      <c r="B42" s="28">
        <v>22</v>
      </c>
      <c r="C42" s="31" t="s">
        <v>65</v>
      </c>
      <c r="D42" s="28" t="s">
        <v>21</v>
      </c>
      <c r="E42" s="30"/>
      <c r="F42" s="30"/>
      <c r="G42" s="30"/>
    </row>
    <row r="43" spans="2:7" ht="12" x14ac:dyDescent="0.2">
      <c r="B43" s="29" t="s">
        <v>66</v>
      </c>
      <c r="C43" s="29" t="s">
        <v>67</v>
      </c>
      <c r="D43" s="30"/>
      <c r="E43" s="30"/>
      <c r="F43" s="30"/>
      <c r="G43" s="30"/>
    </row>
    <row r="44" spans="2:7" ht="36" x14ac:dyDescent="0.2">
      <c r="B44" s="28">
        <v>23</v>
      </c>
      <c r="C44" s="31" t="s">
        <v>68</v>
      </c>
      <c r="D44" s="28" t="s">
        <v>13</v>
      </c>
      <c r="E44" s="30"/>
      <c r="F44" s="30"/>
      <c r="G44" s="30"/>
    </row>
    <row r="45" spans="2:7" ht="36" x14ac:dyDescent="0.2">
      <c r="B45" s="28">
        <v>24</v>
      </c>
      <c r="C45" s="31" t="s">
        <v>69</v>
      </c>
      <c r="D45" s="28" t="s">
        <v>9</v>
      </c>
      <c r="E45" s="30"/>
      <c r="F45" s="30"/>
      <c r="G45" s="30"/>
    </row>
    <row r="46" spans="2:7" ht="24" x14ac:dyDescent="0.2">
      <c r="B46" s="28">
        <v>25</v>
      </c>
      <c r="C46" s="31" t="s">
        <v>70</v>
      </c>
      <c r="D46" s="28" t="s">
        <v>9</v>
      </c>
      <c r="E46" s="30"/>
      <c r="F46" s="30"/>
      <c r="G46" s="30"/>
    </row>
    <row r="47" spans="2:7" ht="36" x14ac:dyDescent="0.2">
      <c r="B47" s="28">
        <v>26</v>
      </c>
      <c r="C47" s="31" t="s">
        <v>71</v>
      </c>
      <c r="D47" s="28" t="s">
        <v>13</v>
      </c>
      <c r="E47" s="30"/>
      <c r="F47" s="30"/>
      <c r="G47" s="30"/>
    </row>
    <row r="48" spans="2:7" ht="24" x14ac:dyDescent="0.2">
      <c r="B48" s="28">
        <v>27</v>
      </c>
      <c r="C48" s="31" t="s">
        <v>72</v>
      </c>
      <c r="D48" s="28" t="s">
        <v>9</v>
      </c>
      <c r="E48" s="30"/>
      <c r="F48" s="30"/>
      <c r="G48" s="30"/>
    </row>
    <row r="49" spans="2:7" ht="36" x14ac:dyDescent="0.2">
      <c r="B49" s="28">
        <v>28</v>
      </c>
      <c r="C49" s="31" t="s">
        <v>73</v>
      </c>
      <c r="D49" s="28" t="s">
        <v>13</v>
      </c>
      <c r="E49" s="30"/>
      <c r="F49" s="30"/>
      <c r="G49" s="30"/>
    </row>
    <row r="50" spans="2:7" ht="24" x14ac:dyDescent="0.2">
      <c r="B50" s="28">
        <v>29</v>
      </c>
      <c r="C50" s="31" t="s">
        <v>74</v>
      </c>
      <c r="D50" s="28" t="s">
        <v>13</v>
      </c>
      <c r="E50" s="30"/>
      <c r="F50" s="30"/>
      <c r="G50" s="30"/>
    </row>
    <row r="51" spans="2:7" ht="48" x14ac:dyDescent="0.2">
      <c r="B51" s="28">
        <v>30</v>
      </c>
      <c r="C51" s="31" t="s">
        <v>75</v>
      </c>
      <c r="D51" s="28" t="s">
        <v>13</v>
      </c>
      <c r="E51" s="30"/>
      <c r="F51" s="30"/>
      <c r="G51" s="30"/>
    </row>
    <row r="52" spans="2:7" ht="48" x14ac:dyDescent="0.2">
      <c r="B52" s="28">
        <v>31</v>
      </c>
      <c r="C52" s="31" t="s">
        <v>76</v>
      </c>
      <c r="D52" s="28" t="s">
        <v>13</v>
      </c>
      <c r="E52" s="30"/>
      <c r="F52" s="30"/>
      <c r="G52" s="30"/>
    </row>
    <row r="53" spans="2:7" ht="48" x14ac:dyDescent="0.2">
      <c r="B53" s="28">
        <v>32</v>
      </c>
      <c r="C53" s="31" t="s">
        <v>77</v>
      </c>
      <c r="D53" s="28" t="s">
        <v>13</v>
      </c>
      <c r="E53" s="30"/>
      <c r="F53" s="30"/>
      <c r="G53" s="30"/>
    </row>
    <row r="54" spans="2:7" ht="12" x14ac:dyDescent="0.2">
      <c r="B54" s="29" t="s">
        <v>78</v>
      </c>
      <c r="C54" s="29" t="s">
        <v>79</v>
      </c>
      <c r="D54" s="30"/>
      <c r="E54" s="30"/>
      <c r="F54" s="30"/>
      <c r="G54" s="30"/>
    </row>
    <row r="55" spans="2:7" ht="36" x14ac:dyDescent="0.2">
      <c r="B55" s="28">
        <v>33</v>
      </c>
      <c r="C55" s="31" t="s">
        <v>80</v>
      </c>
      <c r="D55" s="28" t="s">
        <v>13</v>
      </c>
      <c r="E55" s="30"/>
      <c r="F55" s="30"/>
      <c r="G55" s="30"/>
    </row>
    <row r="56" spans="2:7" ht="36" x14ac:dyDescent="0.2">
      <c r="B56" s="28">
        <v>34</v>
      </c>
      <c r="C56" s="31" t="s">
        <v>81</v>
      </c>
      <c r="D56" s="28" t="s">
        <v>13</v>
      </c>
      <c r="E56" s="30"/>
      <c r="F56" s="30"/>
      <c r="G56" s="30"/>
    </row>
    <row r="57" spans="2:7" ht="72" x14ac:dyDescent="0.2">
      <c r="B57" s="28">
        <v>35</v>
      </c>
      <c r="C57" s="31" t="s">
        <v>82</v>
      </c>
      <c r="D57" s="28" t="s">
        <v>13</v>
      </c>
      <c r="E57" s="30"/>
      <c r="F57" s="30"/>
      <c r="G57" s="30"/>
    </row>
    <row r="58" spans="2:7" ht="36" x14ac:dyDescent="0.2">
      <c r="B58" s="28">
        <v>36</v>
      </c>
      <c r="C58" s="31" t="s">
        <v>83</v>
      </c>
      <c r="D58" s="28" t="s">
        <v>13</v>
      </c>
      <c r="E58" s="30"/>
      <c r="F58" s="30"/>
      <c r="G58" s="30"/>
    </row>
    <row r="59" spans="2:7" ht="48" x14ac:dyDescent="0.2">
      <c r="B59" s="28">
        <v>37</v>
      </c>
      <c r="C59" s="31" t="s">
        <v>84</v>
      </c>
      <c r="D59" s="28" t="s">
        <v>13</v>
      </c>
      <c r="E59" s="30"/>
      <c r="F59" s="30"/>
      <c r="G59" s="30"/>
    </row>
    <row r="60" spans="2:7" ht="12" x14ac:dyDescent="0.2"/>
    <row r="61" spans="2:7" ht="12" x14ac:dyDescent="0.2"/>
    <row r="62" spans="2:7" ht="12" x14ac:dyDescent="0.2">
      <c r="B62" s="97" t="s">
        <v>85</v>
      </c>
      <c r="C62" s="98"/>
      <c r="D62" s="98"/>
      <c r="E62" s="98"/>
    </row>
    <row r="63" spans="2:7" ht="14.25" x14ac:dyDescent="0.2">
      <c r="B63" s="99"/>
      <c r="C63" s="99"/>
      <c r="D63" s="99"/>
      <c r="E63" s="99"/>
      <c r="F63" s="34"/>
      <c r="G63" s="34"/>
    </row>
    <row r="64" spans="2:7" ht="14.25" x14ac:dyDescent="0.2">
      <c r="B64" s="35"/>
      <c r="C64" s="36" t="s">
        <v>1</v>
      </c>
      <c r="D64" s="36" t="s">
        <v>86</v>
      </c>
      <c r="E64" s="36" t="s">
        <v>87</v>
      </c>
      <c r="F64" s="34"/>
      <c r="G64" s="34"/>
    </row>
    <row r="65" spans="2:5" ht="12" x14ac:dyDescent="0.2">
      <c r="B65" s="37">
        <v>1</v>
      </c>
      <c r="C65" s="38" t="s">
        <v>88</v>
      </c>
      <c r="D65" s="25">
        <f>SUM(D66:D70)</f>
        <v>128</v>
      </c>
      <c r="E65" s="39">
        <f>SUM(E66:E70)</f>
        <v>153</v>
      </c>
    </row>
    <row r="66" spans="2:5" ht="12" x14ac:dyDescent="0.2">
      <c r="B66" s="40" t="s">
        <v>89</v>
      </c>
      <c r="C66" s="38" t="s">
        <v>90</v>
      </c>
      <c r="D66" s="39">
        <v>7</v>
      </c>
      <c r="E66" s="39">
        <v>7</v>
      </c>
    </row>
    <row r="67" spans="2:5" ht="12" x14ac:dyDescent="0.2">
      <c r="B67" s="40" t="s">
        <v>91</v>
      </c>
      <c r="C67" s="38" t="s">
        <v>92</v>
      </c>
      <c r="D67" s="39">
        <v>17</v>
      </c>
      <c r="E67" s="39">
        <v>14</v>
      </c>
    </row>
    <row r="68" spans="2:5" ht="12" x14ac:dyDescent="0.2">
      <c r="B68" s="40" t="s">
        <v>93</v>
      </c>
      <c r="C68" s="38" t="s">
        <v>94</v>
      </c>
      <c r="D68" s="39">
        <v>32</v>
      </c>
      <c r="E68" s="39">
        <v>37</v>
      </c>
    </row>
    <row r="69" spans="2:5" ht="12" x14ac:dyDescent="0.2">
      <c r="B69" s="40" t="s">
        <v>95</v>
      </c>
      <c r="C69" s="38" t="s">
        <v>96</v>
      </c>
      <c r="D69" s="39">
        <v>59</v>
      </c>
      <c r="E69" s="39">
        <v>57</v>
      </c>
    </row>
    <row r="70" spans="2:5" ht="12" x14ac:dyDescent="0.2">
      <c r="B70" s="40" t="s">
        <v>97</v>
      </c>
      <c r="C70" s="38" t="s">
        <v>98</v>
      </c>
      <c r="D70" s="39">
        <v>13</v>
      </c>
      <c r="E70" s="39">
        <v>38</v>
      </c>
    </row>
    <row r="71" spans="2:5" ht="12" x14ac:dyDescent="0.2">
      <c r="B71" s="37">
        <v>2</v>
      </c>
      <c r="C71" s="38" t="s">
        <v>99</v>
      </c>
      <c r="D71" s="39">
        <v>1</v>
      </c>
      <c r="E71" s="39">
        <v>0</v>
      </c>
    </row>
    <row r="72" spans="2:5" ht="12" x14ac:dyDescent="0.2">
      <c r="B72" s="37">
        <v>3</v>
      </c>
      <c r="C72" s="38" t="s">
        <v>100</v>
      </c>
      <c r="D72" s="39">
        <v>0</v>
      </c>
      <c r="E72" s="39">
        <v>1</v>
      </c>
    </row>
    <row r="73" spans="2:5" ht="12" x14ac:dyDescent="0.2">
      <c r="B73" s="37">
        <v>4</v>
      </c>
      <c r="C73" s="38" t="s">
        <v>101</v>
      </c>
      <c r="D73" s="39">
        <v>0</v>
      </c>
      <c r="E73" s="39">
        <v>0</v>
      </c>
    </row>
    <row r="74" spans="2:5" ht="12" x14ac:dyDescent="0.2">
      <c r="B74" s="37">
        <v>5</v>
      </c>
      <c r="C74" s="38" t="s">
        <v>102</v>
      </c>
      <c r="D74" s="39">
        <v>0</v>
      </c>
      <c r="E74" s="39">
        <v>0</v>
      </c>
    </row>
    <row r="75" spans="2:5" ht="12" x14ac:dyDescent="0.2">
      <c r="B75" s="37">
        <v>6</v>
      </c>
      <c r="C75" s="38" t="s">
        <v>103</v>
      </c>
      <c r="D75" s="39"/>
      <c r="E75" s="39"/>
    </row>
    <row r="76" spans="2:5" ht="12" x14ac:dyDescent="0.2">
      <c r="B76" s="37">
        <v>7</v>
      </c>
      <c r="C76" s="38" t="s">
        <v>104</v>
      </c>
      <c r="D76" s="39"/>
      <c r="E76" s="39"/>
    </row>
    <row r="77" spans="2:5" ht="12" x14ac:dyDescent="0.2">
      <c r="B77" s="37">
        <v>8</v>
      </c>
      <c r="C77" s="38" t="s">
        <v>105</v>
      </c>
      <c r="D77" s="39"/>
      <c r="E77" s="39"/>
    </row>
    <row r="78" spans="2:5" ht="12" x14ac:dyDescent="0.2">
      <c r="B78" s="37">
        <v>9</v>
      </c>
      <c r="C78" s="38" t="s">
        <v>106</v>
      </c>
      <c r="D78" s="39"/>
      <c r="E78" s="39"/>
    </row>
    <row r="79" spans="2:5" ht="12" x14ac:dyDescent="0.2">
      <c r="B79" s="37">
        <v>10</v>
      </c>
      <c r="C79" s="38" t="s">
        <v>107</v>
      </c>
      <c r="D79" s="39"/>
      <c r="E79" s="39"/>
    </row>
    <row r="80" spans="2:5" ht="12" x14ac:dyDescent="0.2">
      <c r="B80" s="37">
        <v>11</v>
      </c>
      <c r="C80" s="38" t="s">
        <v>108</v>
      </c>
      <c r="D80" s="39"/>
      <c r="E80" s="39"/>
    </row>
    <row r="81" spans="2:5" ht="12" x14ac:dyDescent="0.2">
      <c r="B81" s="37">
        <v>12</v>
      </c>
      <c r="C81" s="38" t="s">
        <v>109</v>
      </c>
      <c r="D81" s="39"/>
      <c r="E81" s="39"/>
    </row>
    <row r="82" spans="2:5" ht="12" x14ac:dyDescent="0.2">
      <c r="B82" s="37">
        <v>13</v>
      </c>
      <c r="C82" s="38" t="s">
        <v>110</v>
      </c>
      <c r="D82" s="39"/>
      <c r="E82" s="39"/>
    </row>
    <row r="83" spans="2:5" ht="12" x14ac:dyDescent="0.2">
      <c r="B83" s="40" t="s">
        <v>49</v>
      </c>
      <c r="C83" s="38" t="s">
        <v>111</v>
      </c>
      <c r="D83" s="39"/>
      <c r="E83" s="39"/>
    </row>
    <row r="84" spans="2:5" ht="12" x14ac:dyDescent="0.2">
      <c r="B84" s="40" t="s">
        <v>51</v>
      </c>
      <c r="C84" s="38" t="s">
        <v>112</v>
      </c>
      <c r="D84" s="39"/>
      <c r="E84" s="39"/>
    </row>
    <row r="85" spans="2:5" ht="12" x14ac:dyDescent="0.2">
      <c r="B85" s="37">
        <v>14</v>
      </c>
      <c r="C85" s="39" t="s">
        <v>113</v>
      </c>
      <c r="D85" s="39">
        <v>5</v>
      </c>
      <c r="E85" s="39">
        <v>4</v>
      </c>
    </row>
    <row r="86" spans="2:5" ht="12" x14ac:dyDescent="0.2">
      <c r="B86" s="37">
        <v>15</v>
      </c>
      <c r="C86" s="39" t="s">
        <v>114</v>
      </c>
      <c r="D86" s="39">
        <v>4</v>
      </c>
      <c r="E86" s="39">
        <v>7</v>
      </c>
    </row>
    <row r="87" spans="2:5" ht="12" x14ac:dyDescent="0.2">
      <c r="B87" s="37">
        <v>16</v>
      </c>
      <c r="C87" s="39" t="s">
        <v>115</v>
      </c>
      <c r="D87" s="39">
        <v>0</v>
      </c>
      <c r="E87" s="39">
        <v>0</v>
      </c>
    </row>
    <row r="88" spans="2:5" ht="12" x14ac:dyDescent="0.2">
      <c r="B88" s="37">
        <v>17</v>
      </c>
      <c r="C88" s="39" t="s">
        <v>116</v>
      </c>
      <c r="D88" s="39">
        <v>19</v>
      </c>
      <c r="E88" s="39">
        <v>17</v>
      </c>
    </row>
    <row r="89" spans="2:5" ht="12" x14ac:dyDescent="0.2">
      <c r="B89" s="37">
        <v>18</v>
      </c>
      <c r="C89" s="39" t="s">
        <v>117</v>
      </c>
      <c r="D89" s="39"/>
      <c r="E89" s="39"/>
    </row>
    <row r="90" spans="2:5" ht="12" x14ac:dyDescent="0.2">
      <c r="B90" s="37">
        <v>19</v>
      </c>
      <c r="C90" s="39" t="s">
        <v>118</v>
      </c>
      <c r="D90" s="39">
        <v>0</v>
      </c>
      <c r="E90" s="39">
        <v>1</v>
      </c>
    </row>
    <row r="91" spans="2:5" ht="12" x14ac:dyDescent="0.2">
      <c r="B91" s="37">
        <v>20</v>
      </c>
      <c r="C91" s="39" t="s">
        <v>119</v>
      </c>
      <c r="D91" s="39">
        <v>8</v>
      </c>
      <c r="E91" s="39">
        <v>19</v>
      </c>
    </row>
    <row r="92" spans="2:5" ht="12" x14ac:dyDescent="0.2">
      <c r="B92" s="37">
        <v>21</v>
      </c>
      <c r="C92" s="39" t="s">
        <v>120</v>
      </c>
      <c r="D92" s="39">
        <v>0</v>
      </c>
      <c r="E92" s="39">
        <v>0</v>
      </c>
    </row>
    <row r="93" spans="2:5" ht="12" x14ac:dyDescent="0.2">
      <c r="B93" s="37">
        <v>22</v>
      </c>
      <c r="C93" s="39" t="s">
        <v>121</v>
      </c>
      <c r="D93" s="39">
        <v>0</v>
      </c>
      <c r="E93" s="39">
        <v>0</v>
      </c>
    </row>
    <row r="94" spans="2:5" ht="12" x14ac:dyDescent="0.2">
      <c r="B94" s="37">
        <v>23</v>
      </c>
      <c r="C94" s="39" t="s">
        <v>122</v>
      </c>
      <c r="D94" s="39">
        <v>0</v>
      </c>
      <c r="E94" s="39">
        <v>0</v>
      </c>
    </row>
    <row r="95" spans="2:5" ht="12" x14ac:dyDescent="0.2">
      <c r="B95" s="37">
        <v>24</v>
      </c>
      <c r="C95" s="39" t="s">
        <v>123</v>
      </c>
      <c r="D95" s="39">
        <v>4</v>
      </c>
      <c r="E95" s="39">
        <v>2</v>
      </c>
    </row>
    <row r="96" spans="2:5" ht="12" x14ac:dyDescent="0.2">
      <c r="B96" s="40" t="s">
        <v>124</v>
      </c>
      <c r="C96" s="39" t="s">
        <v>125</v>
      </c>
      <c r="D96" s="39">
        <v>0</v>
      </c>
      <c r="E96" s="39">
        <v>0</v>
      </c>
    </row>
    <row r="97" spans="2:5" ht="12" x14ac:dyDescent="0.2">
      <c r="B97" s="40" t="s">
        <v>126</v>
      </c>
      <c r="C97" s="39" t="s">
        <v>127</v>
      </c>
      <c r="D97" s="39">
        <v>1</v>
      </c>
      <c r="E97" s="39">
        <v>0</v>
      </c>
    </row>
    <row r="98" spans="2:5" ht="12" x14ac:dyDescent="0.2">
      <c r="B98" s="40" t="s">
        <v>128</v>
      </c>
      <c r="C98" s="39" t="s">
        <v>129</v>
      </c>
      <c r="D98" s="39">
        <v>1</v>
      </c>
      <c r="E98" s="39">
        <v>1</v>
      </c>
    </row>
    <row r="99" spans="2:5" ht="12" x14ac:dyDescent="0.2">
      <c r="B99" s="37">
        <v>25</v>
      </c>
      <c r="C99" s="39" t="s">
        <v>130</v>
      </c>
      <c r="D99" s="39">
        <v>0</v>
      </c>
      <c r="E99" s="39">
        <v>0</v>
      </c>
    </row>
    <row r="100" spans="2:5" ht="24" x14ac:dyDescent="0.2">
      <c r="B100" s="37">
        <v>26</v>
      </c>
      <c r="C100" s="41" t="s">
        <v>131</v>
      </c>
      <c r="D100" s="39">
        <v>1</v>
      </c>
      <c r="E100" s="39">
        <v>0</v>
      </c>
    </row>
    <row r="101" spans="2:5" ht="12" x14ac:dyDescent="0.2">
      <c r="B101" s="37">
        <v>27</v>
      </c>
      <c r="C101" s="39" t="s">
        <v>132</v>
      </c>
      <c r="D101" s="39">
        <v>0</v>
      </c>
      <c r="E101" s="39">
        <v>0</v>
      </c>
    </row>
    <row r="102" spans="2:5" ht="12" x14ac:dyDescent="0.2">
      <c r="B102" s="37">
        <v>28</v>
      </c>
      <c r="C102" s="39" t="s">
        <v>133</v>
      </c>
      <c r="D102" s="39">
        <v>1</v>
      </c>
      <c r="E102" s="39">
        <v>2</v>
      </c>
    </row>
    <row r="103" spans="2:5" ht="12" x14ac:dyDescent="0.2">
      <c r="B103" s="40" t="s">
        <v>134</v>
      </c>
      <c r="C103" s="38" t="s">
        <v>90</v>
      </c>
      <c r="D103" s="39">
        <v>1</v>
      </c>
      <c r="E103" s="39">
        <v>0</v>
      </c>
    </row>
    <row r="104" spans="2:5" ht="12" x14ac:dyDescent="0.2">
      <c r="B104" s="40" t="s">
        <v>135</v>
      </c>
      <c r="C104" s="38" t="s">
        <v>92</v>
      </c>
      <c r="D104" s="39">
        <v>1</v>
      </c>
      <c r="E104" s="39">
        <v>0</v>
      </c>
    </row>
    <row r="105" spans="2:5" ht="12" x14ac:dyDescent="0.2">
      <c r="B105" s="40" t="s">
        <v>136</v>
      </c>
      <c r="C105" s="38" t="s">
        <v>94</v>
      </c>
      <c r="D105" s="39">
        <v>0</v>
      </c>
      <c r="E105" s="39">
        <v>0</v>
      </c>
    </row>
    <row r="106" spans="2:5" ht="12" x14ac:dyDescent="0.2">
      <c r="B106" s="40" t="s">
        <v>137</v>
      </c>
      <c r="C106" s="38" t="s">
        <v>96</v>
      </c>
      <c r="D106" s="39">
        <v>0</v>
      </c>
      <c r="E106" s="39">
        <v>0</v>
      </c>
    </row>
    <row r="107" spans="2:5" ht="12" x14ac:dyDescent="0.2">
      <c r="B107" s="40" t="s">
        <v>138</v>
      </c>
      <c r="C107" s="38" t="s">
        <v>98</v>
      </c>
      <c r="D107" s="39">
        <v>1</v>
      </c>
      <c r="E107" s="39">
        <v>0</v>
      </c>
    </row>
    <row r="108" spans="2:5" ht="12" x14ac:dyDescent="0.2">
      <c r="B108" s="37">
        <v>29</v>
      </c>
      <c r="C108" s="39" t="s">
        <v>139</v>
      </c>
      <c r="D108" s="39">
        <v>0</v>
      </c>
      <c r="E108" s="39">
        <v>0</v>
      </c>
    </row>
    <row r="109" spans="2:5" ht="12" x14ac:dyDescent="0.2">
      <c r="B109" s="37">
        <v>30</v>
      </c>
      <c r="C109" s="39" t="s">
        <v>140</v>
      </c>
      <c r="D109" s="39">
        <v>0</v>
      </c>
      <c r="E109" s="39">
        <v>0</v>
      </c>
    </row>
    <row r="110" spans="2:5" ht="12" x14ac:dyDescent="0.2">
      <c r="B110" s="37">
        <v>31</v>
      </c>
      <c r="C110" s="39" t="s">
        <v>141</v>
      </c>
      <c r="D110" s="39">
        <v>0</v>
      </c>
      <c r="E110" s="39">
        <v>0</v>
      </c>
    </row>
    <row r="111" spans="2:5" ht="24" x14ac:dyDescent="0.2">
      <c r="B111" s="40" t="s">
        <v>142</v>
      </c>
      <c r="C111" s="41" t="s">
        <v>143</v>
      </c>
      <c r="D111" s="39">
        <v>0</v>
      </c>
      <c r="E111" s="39">
        <v>0</v>
      </c>
    </row>
    <row r="112" spans="2:5" ht="12" x14ac:dyDescent="0.2">
      <c r="B112" s="40" t="s">
        <v>144</v>
      </c>
      <c r="C112" s="39" t="s">
        <v>145</v>
      </c>
      <c r="D112" s="39">
        <v>0</v>
      </c>
      <c r="E112" s="39">
        <v>0</v>
      </c>
    </row>
    <row r="113" spans="2:5" ht="12" x14ac:dyDescent="0.2">
      <c r="B113" s="40" t="s">
        <v>146</v>
      </c>
      <c r="C113" s="39" t="s">
        <v>147</v>
      </c>
      <c r="D113" s="39">
        <v>0</v>
      </c>
      <c r="E113" s="39">
        <v>0</v>
      </c>
    </row>
    <row r="114" spans="2:5" ht="12" x14ac:dyDescent="0.2">
      <c r="B114" s="40" t="s">
        <v>148</v>
      </c>
      <c r="C114" s="39" t="s">
        <v>149</v>
      </c>
      <c r="D114" s="39">
        <v>0</v>
      </c>
      <c r="E114" s="39">
        <v>0</v>
      </c>
    </row>
    <row r="115" spans="2:5" ht="48" x14ac:dyDescent="0.2">
      <c r="B115" s="37">
        <v>32</v>
      </c>
      <c r="C115" s="41" t="s">
        <v>150</v>
      </c>
      <c r="D115" s="39">
        <v>80</v>
      </c>
      <c r="E115" s="39">
        <v>135</v>
      </c>
    </row>
    <row r="116" spans="2:5" ht="12" x14ac:dyDescent="0.2">
      <c r="B116" s="37">
        <v>33</v>
      </c>
      <c r="C116" s="39" t="s">
        <v>151</v>
      </c>
      <c r="D116" s="39">
        <v>4</v>
      </c>
      <c r="E116" s="39">
        <v>5</v>
      </c>
    </row>
    <row r="117" spans="2:5" ht="12" x14ac:dyDescent="0.2">
      <c r="B117" s="37">
        <v>34</v>
      </c>
      <c r="C117" s="39" t="s">
        <v>152</v>
      </c>
      <c r="D117" s="39">
        <v>15</v>
      </c>
      <c r="E117" s="39">
        <v>15</v>
      </c>
    </row>
    <row r="118" spans="2:5" ht="12" x14ac:dyDescent="0.2">
      <c r="B118" s="37" t="s">
        <v>153</v>
      </c>
      <c r="C118" s="38" t="s">
        <v>90</v>
      </c>
      <c r="D118" s="39">
        <v>7</v>
      </c>
      <c r="E118" s="39">
        <v>7</v>
      </c>
    </row>
    <row r="119" spans="2:5" ht="12" x14ac:dyDescent="0.2">
      <c r="B119" s="37" t="s">
        <v>154</v>
      </c>
      <c r="C119" s="38" t="s">
        <v>92</v>
      </c>
      <c r="D119" s="39">
        <v>15</v>
      </c>
      <c r="E119" s="39">
        <v>15</v>
      </c>
    </row>
    <row r="120" spans="2:5" ht="12" x14ac:dyDescent="0.2">
      <c r="B120" s="37" t="s">
        <v>155</v>
      </c>
      <c r="C120" s="38" t="s">
        <v>94</v>
      </c>
      <c r="D120" s="39">
        <v>0</v>
      </c>
      <c r="E120" s="39">
        <v>3</v>
      </c>
    </row>
    <row r="121" spans="2:5" ht="12" x14ac:dyDescent="0.2">
      <c r="B121" s="37" t="s">
        <v>156</v>
      </c>
      <c r="C121" s="38" t="s">
        <v>96</v>
      </c>
      <c r="D121" s="39">
        <v>0</v>
      </c>
      <c r="E121" s="39">
        <v>0</v>
      </c>
    </row>
    <row r="122" spans="2:5" ht="12" x14ac:dyDescent="0.2">
      <c r="B122" s="37" t="s">
        <v>157</v>
      </c>
      <c r="C122" s="38" t="s">
        <v>98</v>
      </c>
      <c r="D122" s="39">
        <v>0</v>
      </c>
      <c r="E122" s="39">
        <v>0</v>
      </c>
    </row>
    <row r="123" spans="2:5" ht="24" x14ac:dyDescent="0.2">
      <c r="B123" s="37">
        <v>35</v>
      </c>
      <c r="C123" s="41" t="s">
        <v>158</v>
      </c>
      <c r="D123" s="39">
        <v>0</v>
      </c>
      <c r="E123" s="39">
        <v>1</v>
      </c>
    </row>
    <row r="124" spans="2:5" ht="24" x14ac:dyDescent="0.2">
      <c r="B124" s="37">
        <v>36</v>
      </c>
      <c r="C124" s="41" t="s">
        <v>159</v>
      </c>
      <c r="D124" s="39">
        <v>0</v>
      </c>
      <c r="E124" s="39">
        <v>0</v>
      </c>
    </row>
    <row r="125" spans="2:5" ht="12" x14ac:dyDescent="0.2">
      <c r="B125" s="37" t="s">
        <v>160</v>
      </c>
      <c r="C125" s="38" t="s">
        <v>90</v>
      </c>
      <c r="D125" s="39">
        <v>0</v>
      </c>
      <c r="E125" s="39">
        <v>0</v>
      </c>
    </row>
    <row r="126" spans="2:5" ht="12" x14ac:dyDescent="0.2">
      <c r="B126" s="37" t="s">
        <v>161</v>
      </c>
      <c r="C126" s="38" t="s">
        <v>92</v>
      </c>
      <c r="D126" s="39">
        <v>0</v>
      </c>
      <c r="E126" s="39">
        <v>0</v>
      </c>
    </row>
    <row r="127" spans="2:5" ht="12" x14ac:dyDescent="0.2">
      <c r="B127" s="37" t="s">
        <v>162</v>
      </c>
      <c r="C127" s="38" t="s">
        <v>94</v>
      </c>
      <c r="D127" s="39">
        <v>0</v>
      </c>
      <c r="E127" s="39">
        <v>0</v>
      </c>
    </row>
    <row r="128" spans="2:5" ht="12" x14ac:dyDescent="0.2">
      <c r="B128" s="37" t="s">
        <v>163</v>
      </c>
      <c r="C128" s="38" t="s">
        <v>96</v>
      </c>
      <c r="D128" s="39">
        <v>0</v>
      </c>
      <c r="E128" s="39">
        <v>0</v>
      </c>
    </row>
    <row r="129" spans="2:5" ht="12" x14ac:dyDescent="0.2">
      <c r="B129" s="37" t="s">
        <v>164</v>
      </c>
      <c r="C129" s="38" t="s">
        <v>98</v>
      </c>
      <c r="D129" s="39">
        <v>0</v>
      </c>
      <c r="E129" s="39">
        <v>0</v>
      </c>
    </row>
    <row r="130" spans="2:5" ht="12" x14ac:dyDescent="0.2">
      <c r="B130" s="37">
        <v>37</v>
      </c>
      <c r="C130" s="39" t="s">
        <v>165</v>
      </c>
      <c r="D130" s="39">
        <v>1</v>
      </c>
      <c r="E130" s="39">
        <v>1</v>
      </c>
    </row>
    <row r="131" spans="2:5" ht="12" x14ac:dyDescent="0.2">
      <c r="B131" s="37" t="s">
        <v>166</v>
      </c>
      <c r="C131" s="39" t="s">
        <v>167</v>
      </c>
      <c r="D131" s="39">
        <v>0</v>
      </c>
      <c r="E131" s="39">
        <v>0</v>
      </c>
    </row>
    <row r="132" spans="2:5" ht="12" x14ac:dyDescent="0.2">
      <c r="B132" s="37" t="s">
        <v>168</v>
      </c>
      <c r="C132" s="39" t="s">
        <v>169</v>
      </c>
      <c r="D132" s="39">
        <v>1</v>
      </c>
      <c r="E132" s="39">
        <v>1</v>
      </c>
    </row>
    <row r="133" spans="2:5" ht="12" x14ac:dyDescent="0.2"/>
    <row r="134" spans="2:5" ht="12" x14ac:dyDescent="0.2"/>
    <row r="135" spans="2:5" ht="12" x14ac:dyDescent="0.2"/>
    <row r="136" spans="2:5" ht="12" x14ac:dyDescent="0.2"/>
    <row r="137" spans="2:5" ht="12" x14ac:dyDescent="0.2"/>
    <row r="138" spans="2:5" ht="12" x14ac:dyDescent="0.2"/>
    <row r="139" spans="2:5" ht="12" x14ac:dyDescent="0.2"/>
    <row r="140" spans="2:5" ht="12" x14ac:dyDescent="0.2"/>
    <row r="141" spans="2:5" ht="12" x14ac:dyDescent="0.2"/>
    <row r="142" spans="2:5" ht="12" x14ac:dyDescent="0.2"/>
    <row r="143" spans="2:5" ht="12" x14ac:dyDescent="0.2"/>
    <row r="144" spans="2:5" ht="12" x14ac:dyDescent="0.2"/>
    <row r="145" ht="12" x14ac:dyDescent="0.2"/>
    <row r="146" ht="12" x14ac:dyDescent="0.2"/>
    <row r="147" ht="12" x14ac:dyDescent="0.2"/>
    <row r="148" ht="12" x14ac:dyDescent="0.2"/>
    <row r="149" ht="12" x14ac:dyDescent="0.2"/>
    <row r="150" ht="12" x14ac:dyDescent="0.2"/>
    <row r="151" ht="12" x14ac:dyDescent="0.2"/>
    <row r="152" ht="12" x14ac:dyDescent="0.2"/>
    <row r="153" ht="12" x14ac:dyDescent="0.2"/>
    <row r="154" ht="12" x14ac:dyDescent="0.2"/>
    <row r="155" ht="12" x14ac:dyDescent="0.2"/>
    <row r="156" ht="12" x14ac:dyDescent="0.2"/>
    <row r="157" ht="12" x14ac:dyDescent="0.2"/>
    <row r="158" ht="12" x14ac:dyDescent="0.2"/>
    <row r="159" ht="12" x14ac:dyDescent="0.2"/>
    <row r="160" ht="12" x14ac:dyDescent="0.2"/>
    <row r="161" ht="12" x14ac:dyDescent="0.2"/>
    <row r="162" ht="12" x14ac:dyDescent="0.2"/>
    <row r="163" ht="12" x14ac:dyDescent="0.2"/>
    <row r="164" ht="12" x14ac:dyDescent="0.2"/>
    <row r="165" ht="12" x14ac:dyDescent="0.2"/>
    <row r="166" ht="12" x14ac:dyDescent="0.2"/>
    <row r="167" ht="12" x14ac:dyDescent="0.2"/>
    <row r="168" ht="12" x14ac:dyDescent="0.2"/>
    <row r="169" ht="12" x14ac:dyDescent="0.2"/>
    <row r="170" ht="12" x14ac:dyDescent="0.2"/>
    <row r="171" ht="12" x14ac:dyDescent="0.2"/>
    <row r="172" ht="12" x14ac:dyDescent="0.2"/>
    <row r="173" ht="12" x14ac:dyDescent="0.2"/>
    <row r="174" ht="12" x14ac:dyDescent="0.2"/>
    <row r="175" ht="12" x14ac:dyDescent="0.2"/>
    <row r="176" ht="12" x14ac:dyDescent="0.2"/>
    <row r="177" ht="12" x14ac:dyDescent="0.2"/>
    <row r="178" ht="12" x14ac:dyDescent="0.2"/>
    <row r="179" ht="12" x14ac:dyDescent="0.2"/>
    <row r="180" ht="12" x14ac:dyDescent="0.2"/>
    <row r="181" ht="12" x14ac:dyDescent="0.2"/>
    <row r="182" ht="12" x14ac:dyDescent="0.2"/>
    <row r="183" ht="12" x14ac:dyDescent="0.2"/>
    <row r="184" ht="12" x14ac:dyDescent="0.2"/>
    <row r="185" ht="12" x14ac:dyDescent="0.2"/>
    <row r="186" ht="12" x14ac:dyDescent="0.2"/>
    <row r="187" ht="12" x14ac:dyDescent="0.2"/>
    <row r="188" ht="12" x14ac:dyDescent="0.2"/>
    <row r="189" ht="12" x14ac:dyDescent="0.2"/>
    <row r="190" ht="12" x14ac:dyDescent="0.2"/>
    <row r="191" ht="12" x14ac:dyDescent="0.2"/>
    <row r="192" ht="12" x14ac:dyDescent="0.2"/>
    <row r="193" ht="12" x14ac:dyDescent="0.2"/>
    <row r="194" ht="12" x14ac:dyDescent="0.2"/>
    <row r="195" ht="12" x14ac:dyDescent="0.2"/>
    <row r="196" ht="12" x14ac:dyDescent="0.2"/>
    <row r="197" ht="12" x14ac:dyDescent="0.2"/>
    <row r="198" ht="12" x14ac:dyDescent="0.2"/>
    <row r="199" ht="12" x14ac:dyDescent="0.2"/>
    <row r="200" ht="12" x14ac:dyDescent="0.2"/>
    <row r="201" ht="12" x14ac:dyDescent="0.2"/>
    <row r="202" ht="12" x14ac:dyDescent="0.2"/>
    <row r="203" ht="12" x14ac:dyDescent="0.2"/>
    <row r="204" ht="12" x14ac:dyDescent="0.2"/>
    <row r="205" ht="12" x14ac:dyDescent="0.2"/>
    <row r="206" ht="12" x14ac:dyDescent="0.2"/>
    <row r="207" ht="12" x14ac:dyDescent="0.2"/>
    <row r="208" ht="12" x14ac:dyDescent="0.2"/>
    <row r="209" ht="12" x14ac:dyDescent="0.2"/>
    <row r="210" ht="12" x14ac:dyDescent="0.2"/>
    <row r="211" ht="12" x14ac:dyDescent="0.2"/>
    <row r="212" ht="12" x14ac:dyDescent="0.2"/>
    <row r="213" ht="12" x14ac:dyDescent="0.2"/>
    <row r="214" ht="12" x14ac:dyDescent="0.2"/>
    <row r="215" ht="12" x14ac:dyDescent="0.2"/>
    <row r="216" ht="12" x14ac:dyDescent="0.2"/>
    <row r="217" ht="12" x14ac:dyDescent="0.2"/>
    <row r="218" ht="12" x14ac:dyDescent="0.2"/>
    <row r="219" ht="12" x14ac:dyDescent="0.2"/>
    <row r="220" ht="12" x14ac:dyDescent="0.2"/>
    <row r="221" ht="12" x14ac:dyDescent="0.2"/>
    <row r="222" ht="12" x14ac:dyDescent="0.2"/>
    <row r="223" ht="12" x14ac:dyDescent="0.2"/>
    <row r="224" ht="12" x14ac:dyDescent="0.2"/>
    <row r="225" ht="12" x14ac:dyDescent="0.2"/>
    <row r="226" ht="12" x14ac:dyDescent="0.2"/>
    <row r="227" ht="12" x14ac:dyDescent="0.2"/>
    <row r="228" ht="12" x14ac:dyDescent="0.2"/>
    <row r="229" ht="12" x14ac:dyDescent="0.2"/>
    <row r="230" ht="12" x14ac:dyDescent="0.2"/>
    <row r="231" ht="12" x14ac:dyDescent="0.2"/>
    <row r="232" ht="12" x14ac:dyDescent="0.2"/>
    <row r="233" ht="12" x14ac:dyDescent="0.2"/>
    <row r="234" ht="12" x14ac:dyDescent="0.2"/>
    <row r="235" ht="12" x14ac:dyDescent="0.2"/>
    <row r="236" ht="12" x14ac:dyDescent="0.2"/>
    <row r="237" ht="12" x14ac:dyDescent="0.2"/>
    <row r="238" ht="12" x14ac:dyDescent="0.2"/>
    <row r="239" ht="12" x14ac:dyDescent="0.2"/>
    <row r="240" ht="12" x14ac:dyDescent="0.2"/>
    <row r="241" ht="12" x14ac:dyDescent="0.2"/>
    <row r="242" ht="12" x14ac:dyDescent="0.2"/>
    <row r="243" ht="12" x14ac:dyDescent="0.2"/>
    <row r="244" ht="12" x14ac:dyDescent="0.2"/>
    <row r="245" ht="12" x14ac:dyDescent="0.2"/>
    <row r="246" ht="12" x14ac:dyDescent="0.2"/>
    <row r="247" ht="12" x14ac:dyDescent="0.2"/>
    <row r="248" ht="12" x14ac:dyDescent="0.2"/>
    <row r="249" ht="12" x14ac:dyDescent="0.2"/>
    <row r="250" ht="12" x14ac:dyDescent="0.2"/>
    <row r="251" ht="12" x14ac:dyDescent="0.2"/>
    <row r="252" ht="12" x14ac:dyDescent="0.2"/>
    <row r="253" ht="12" x14ac:dyDescent="0.2"/>
    <row r="254" ht="12" x14ac:dyDescent="0.2"/>
    <row r="255" ht="12" x14ac:dyDescent="0.2"/>
    <row r="256" ht="12" x14ac:dyDescent="0.2"/>
    <row r="257" ht="12" x14ac:dyDescent="0.2"/>
    <row r="258" ht="12" x14ac:dyDescent="0.2"/>
    <row r="259" ht="12" x14ac:dyDescent="0.2"/>
    <row r="260" ht="12" x14ac:dyDescent="0.2"/>
    <row r="261" ht="12" x14ac:dyDescent="0.2"/>
    <row r="262" ht="12" x14ac:dyDescent="0.2"/>
    <row r="263" ht="12" x14ac:dyDescent="0.2"/>
    <row r="264" ht="12" x14ac:dyDescent="0.2"/>
    <row r="265" ht="12" x14ac:dyDescent="0.2"/>
    <row r="266" ht="12" x14ac:dyDescent="0.2"/>
    <row r="267" ht="12" x14ac:dyDescent="0.2"/>
    <row r="268" ht="12" x14ac:dyDescent="0.2"/>
    <row r="269" ht="12" x14ac:dyDescent="0.2"/>
    <row r="270" ht="12" x14ac:dyDescent="0.2"/>
    <row r="271" ht="12" x14ac:dyDescent="0.2"/>
    <row r="272" ht="12" x14ac:dyDescent="0.2"/>
    <row r="273" ht="12" x14ac:dyDescent="0.2"/>
    <row r="274" ht="12" x14ac:dyDescent="0.2"/>
    <row r="275" ht="12" x14ac:dyDescent="0.2"/>
    <row r="276" ht="12" x14ac:dyDescent="0.2"/>
    <row r="277" ht="12" x14ac:dyDescent="0.2"/>
    <row r="278" ht="12" x14ac:dyDescent="0.2"/>
    <row r="279" ht="12" x14ac:dyDescent="0.2"/>
    <row r="280" ht="12" x14ac:dyDescent="0.2"/>
    <row r="281" ht="12" x14ac:dyDescent="0.2"/>
    <row r="282" ht="12" x14ac:dyDescent="0.2"/>
    <row r="283" ht="12" x14ac:dyDescent="0.2"/>
    <row r="284" ht="12" x14ac:dyDescent="0.2"/>
    <row r="285" ht="12" x14ac:dyDescent="0.2"/>
    <row r="286" ht="12" x14ac:dyDescent="0.2"/>
    <row r="287" ht="12" x14ac:dyDescent="0.2"/>
    <row r="288" ht="12" x14ac:dyDescent="0.2"/>
    <row r="289" ht="12" x14ac:dyDescent="0.2"/>
    <row r="290" ht="12" x14ac:dyDescent="0.2"/>
    <row r="291" ht="12" x14ac:dyDescent="0.2"/>
    <row r="292" ht="12" x14ac:dyDescent="0.2"/>
    <row r="293" ht="12" x14ac:dyDescent="0.2"/>
    <row r="294" ht="12" x14ac:dyDescent="0.2"/>
    <row r="295" ht="12" x14ac:dyDescent="0.2"/>
    <row r="296" ht="12" x14ac:dyDescent="0.2"/>
    <row r="297" ht="12" x14ac:dyDescent="0.2"/>
    <row r="298" ht="12" x14ac:dyDescent="0.2"/>
    <row r="299" ht="12" x14ac:dyDescent="0.2"/>
    <row r="300" ht="12" x14ac:dyDescent="0.2"/>
    <row r="301" ht="12" x14ac:dyDescent="0.2"/>
    <row r="302" ht="12" x14ac:dyDescent="0.2"/>
    <row r="303" ht="12" x14ac:dyDescent="0.2"/>
    <row r="304" ht="12" x14ac:dyDescent="0.2"/>
    <row r="305" ht="12" x14ac:dyDescent="0.2"/>
    <row r="306" ht="12" x14ac:dyDescent="0.2"/>
    <row r="307" ht="12" x14ac:dyDescent="0.2"/>
    <row r="308" ht="12" x14ac:dyDescent="0.2"/>
    <row r="309" ht="12" x14ac:dyDescent="0.2"/>
    <row r="310" ht="12" x14ac:dyDescent="0.2"/>
    <row r="311" ht="12" x14ac:dyDescent="0.2"/>
    <row r="312" ht="12" x14ac:dyDescent="0.2"/>
    <row r="313" ht="12" x14ac:dyDescent="0.2"/>
    <row r="314" ht="12" x14ac:dyDescent="0.2"/>
    <row r="315" ht="12" x14ac:dyDescent="0.2"/>
    <row r="316" ht="12" x14ac:dyDescent="0.2"/>
    <row r="317" ht="12" x14ac:dyDescent="0.2"/>
    <row r="318" ht="12" x14ac:dyDescent="0.2"/>
    <row r="319" ht="12" x14ac:dyDescent="0.2"/>
    <row r="320" ht="12" x14ac:dyDescent="0.2"/>
    <row r="321" ht="12" x14ac:dyDescent="0.2"/>
    <row r="322" ht="12" x14ac:dyDescent="0.2"/>
    <row r="323" ht="12" x14ac:dyDescent="0.2"/>
    <row r="324" ht="12" x14ac:dyDescent="0.2"/>
    <row r="325" ht="12" x14ac:dyDescent="0.2"/>
    <row r="326" ht="12" x14ac:dyDescent="0.2"/>
    <row r="327" ht="12" x14ac:dyDescent="0.2"/>
    <row r="328" ht="12" x14ac:dyDescent="0.2"/>
    <row r="329" ht="12" x14ac:dyDescent="0.2"/>
    <row r="330" ht="12" x14ac:dyDescent="0.2"/>
    <row r="331" ht="12" x14ac:dyDescent="0.2"/>
    <row r="332" ht="12" x14ac:dyDescent="0.2"/>
    <row r="333" ht="12" x14ac:dyDescent="0.2"/>
    <row r="334" ht="12" x14ac:dyDescent="0.2"/>
    <row r="335" ht="12" x14ac:dyDescent="0.2"/>
    <row r="336" ht="12" x14ac:dyDescent="0.2"/>
    <row r="337" ht="12" x14ac:dyDescent="0.2"/>
    <row r="338" ht="12" x14ac:dyDescent="0.2"/>
    <row r="339" ht="12" x14ac:dyDescent="0.2"/>
    <row r="340" ht="12" x14ac:dyDescent="0.2"/>
    <row r="341" ht="12" x14ac:dyDescent="0.2"/>
    <row r="342" ht="12" x14ac:dyDescent="0.2"/>
    <row r="343" ht="12" x14ac:dyDescent="0.2"/>
    <row r="344" ht="12" x14ac:dyDescent="0.2"/>
    <row r="345" ht="12" x14ac:dyDescent="0.2"/>
    <row r="346" ht="12" x14ac:dyDescent="0.2"/>
    <row r="347" ht="12" x14ac:dyDescent="0.2"/>
    <row r="348" ht="12" x14ac:dyDescent="0.2"/>
    <row r="349" ht="12" x14ac:dyDescent="0.2"/>
    <row r="350" ht="12" x14ac:dyDescent="0.2"/>
    <row r="351" ht="12" x14ac:dyDescent="0.2"/>
    <row r="352" ht="12" x14ac:dyDescent="0.2"/>
    <row r="353" ht="12" x14ac:dyDescent="0.2"/>
    <row r="354" ht="12" x14ac:dyDescent="0.2"/>
    <row r="355" ht="12" x14ac:dyDescent="0.2"/>
    <row r="356" ht="12" x14ac:dyDescent="0.2"/>
    <row r="357" ht="12" x14ac:dyDescent="0.2"/>
    <row r="358" ht="12" x14ac:dyDescent="0.2"/>
    <row r="359" ht="12" x14ac:dyDescent="0.2"/>
    <row r="360" ht="12" x14ac:dyDescent="0.2"/>
    <row r="361" ht="12" x14ac:dyDescent="0.2"/>
    <row r="362" ht="12" x14ac:dyDescent="0.2"/>
    <row r="363" ht="12" x14ac:dyDescent="0.2"/>
    <row r="364" ht="12" x14ac:dyDescent="0.2"/>
    <row r="365" ht="12" x14ac:dyDescent="0.2"/>
    <row r="366" ht="12" x14ac:dyDescent="0.2"/>
    <row r="367" ht="12" x14ac:dyDescent="0.2"/>
    <row r="368" ht="12" x14ac:dyDescent="0.2"/>
    <row r="369" ht="12" x14ac:dyDescent="0.2"/>
    <row r="370" ht="12" x14ac:dyDescent="0.2"/>
    <row r="371" ht="12" x14ac:dyDescent="0.2"/>
    <row r="372" ht="12" x14ac:dyDescent="0.2"/>
    <row r="373" ht="12" x14ac:dyDescent="0.2"/>
    <row r="374" ht="12" x14ac:dyDescent="0.2"/>
    <row r="375" ht="12" x14ac:dyDescent="0.2"/>
    <row r="376" ht="12" x14ac:dyDescent="0.2"/>
    <row r="377" ht="12" x14ac:dyDescent="0.2"/>
    <row r="378" ht="12" x14ac:dyDescent="0.2"/>
    <row r="379" ht="12" x14ac:dyDescent="0.2"/>
    <row r="380" ht="12" x14ac:dyDescent="0.2"/>
    <row r="381" ht="12" x14ac:dyDescent="0.2"/>
    <row r="382" ht="12" x14ac:dyDescent="0.2"/>
    <row r="383" ht="12" x14ac:dyDescent="0.2"/>
    <row r="384" ht="12" x14ac:dyDescent="0.2"/>
    <row r="385" ht="12" x14ac:dyDescent="0.2"/>
    <row r="386" ht="12" x14ac:dyDescent="0.2"/>
    <row r="387" ht="12" x14ac:dyDescent="0.2"/>
    <row r="388" ht="12" x14ac:dyDescent="0.2"/>
    <row r="389" ht="12" x14ac:dyDescent="0.2"/>
    <row r="390" ht="12" x14ac:dyDescent="0.2"/>
    <row r="391" ht="12" x14ac:dyDescent="0.2"/>
    <row r="392" ht="12" x14ac:dyDescent="0.2"/>
    <row r="393" ht="12" x14ac:dyDescent="0.2"/>
    <row r="394" ht="12" x14ac:dyDescent="0.2"/>
    <row r="395" ht="12" x14ac:dyDescent="0.2"/>
    <row r="396" ht="12" x14ac:dyDescent="0.2"/>
    <row r="397" ht="12" x14ac:dyDescent="0.2"/>
    <row r="398" ht="12" x14ac:dyDescent="0.2"/>
    <row r="399" ht="12" x14ac:dyDescent="0.2"/>
    <row r="400" ht="12" x14ac:dyDescent="0.2"/>
    <row r="401" ht="12" x14ac:dyDescent="0.2"/>
    <row r="402" ht="12" x14ac:dyDescent="0.2"/>
    <row r="403" ht="12" x14ac:dyDescent="0.2"/>
    <row r="404" ht="12" x14ac:dyDescent="0.2"/>
    <row r="405" ht="12" x14ac:dyDescent="0.2"/>
    <row r="406" ht="12" x14ac:dyDescent="0.2"/>
    <row r="407" ht="12" x14ac:dyDescent="0.2"/>
    <row r="408" ht="12" x14ac:dyDescent="0.2"/>
    <row r="409" ht="12" x14ac:dyDescent="0.2"/>
    <row r="410" ht="12" x14ac:dyDescent="0.2"/>
    <row r="411" ht="12" x14ac:dyDescent="0.2"/>
    <row r="412" ht="12" x14ac:dyDescent="0.2"/>
    <row r="413" ht="12" x14ac:dyDescent="0.2"/>
    <row r="414" ht="12" x14ac:dyDescent="0.2"/>
    <row r="415" ht="12" x14ac:dyDescent="0.2"/>
    <row r="416" ht="12" x14ac:dyDescent="0.2"/>
    <row r="417" ht="12" x14ac:dyDescent="0.2"/>
    <row r="418" ht="12" x14ac:dyDescent="0.2"/>
    <row r="419" ht="12" x14ac:dyDescent="0.2"/>
    <row r="420" ht="12" x14ac:dyDescent="0.2"/>
    <row r="421" ht="12" x14ac:dyDescent="0.2"/>
    <row r="422" ht="12" x14ac:dyDescent="0.2"/>
    <row r="423" ht="12" x14ac:dyDescent="0.2"/>
    <row r="424" ht="12" x14ac:dyDescent="0.2"/>
    <row r="425" ht="12" x14ac:dyDescent="0.2"/>
    <row r="426" ht="12" x14ac:dyDescent="0.2"/>
    <row r="427" ht="12" x14ac:dyDescent="0.2"/>
    <row r="428" ht="12" x14ac:dyDescent="0.2"/>
    <row r="429" ht="12" x14ac:dyDescent="0.2"/>
    <row r="430" ht="12" x14ac:dyDescent="0.2"/>
    <row r="431" ht="12" x14ac:dyDescent="0.2"/>
    <row r="432" ht="12" x14ac:dyDescent="0.2"/>
    <row r="433" ht="12" x14ac:dyDescent="0.2"/>
    <row r="434" ht="12" x14ac:dyDescent="0.2"/>
    <row r="435" ht="12" x14ac:dyDescent="0.2"/>
    <row r="436" ht="12" x14ac:dyDescent="0.2"/>
    <row r="437" ht="12" x14ac:dyDescent="0.2"/>
    <row r="438" ht="12" x14ac:dyDescent="0.2"/>
    <row r="439" ht="12" x14ac:dyDescent="0.2"/>
    <row r="440" ht="12" x14ac:dyDescent="0.2"/>
    <row r="441" ht="12" x14ac:dyDescent="0.2"/>
    <row r="442" ht="12" x14ac:dyDescent="0.2"/>
    <row r="443" ht="12" x14ac:dyDescent="0.2"/>
    <row r="444" ht="12" x14ac:dyDescent="0.2"/>
    <row r="445" ht="12" x14ac:dyDescent="0.2"/>
    <row r="446" ht="12" x14ac:dyDescent="0.2"/>
    <row r="447" ht="12" x14ac:dyDescent="0.2"/>
    <row r="448" ht="12" x14ac:dyDescent="0.2"/>
    <row r="449" ht="12" x14ac:dyDescent="0.2"/>
    <row r="450" ht="12" x14ac:dyDescent="0.2"/>
    <row r="451" ht="12" x14ac:dyDescent="0.2"/>
    <row r="452" ht="12" x14ac:dyDescent="0.2"/>
    <row r="453" ht="12" x14ac:dyDescent="0.2"/>
    <row r="454" ht="12" x14ac:dyDescent="0.2"/>
    <row r="455" ht="12" x14ac:dyDescent="0.2"/>
    <row r="456" ht="12" x14ac:dyDescent="0.2"/>
    <row r="457" ht="12" x14ac:dyDescent="0.2"/>
    <row r="458" ht="12" x14ac:dyDescent="0.2"/>
    <row r="459" ht="12" x14ac:dyDescent="0.2"/>
    <row r="460" ht="12" x14ac:dyDescent="0.2"/>
    <row r="461" ht="12" x14ac:dyDescent="0.2"/>
    <row r="462" ht="12" x14ac:dyDescent="0.2"/>
    <row r="463" ht="12" x14ac:dyDescent="0.2"/>
    <row r="464" ht="12" x14ac:dyDescent="0.2"/>
    <row r="465" ht="12" x14ac:dyDescent="0.2"/>
    <row r="466" ht="12" x14ac:dyDescent="0.2"/>
    <row r="467" ht="12" x14ac:dyDescent="0.2"/>
    <row r="468" ht="12" x14ac:dyDescent="0.2"/>
    <row r="469" ht="12" x14ac:dyDescent="0.2"/>
    <row r="470" ht="12" x14ac:dyDescent="0.2"/>
    <row r="471" ht="12" x14ac:dyDescent="0.2"/>
    <row r="472" ht="12" x14ac:dyDescent="0.2"/>
    <row r="473" ht="12" x14ac:dyDescent="0.2"/>
    <row r="474" ht="12" x14ac:dyDescent="0.2"/>
    <row r="475" ht="12" x14ac:dyDescent="0.2"/>
    <row r="476" ht="12" x14ac:dyDescent="0.2"/>
    <row r="477" ht="12" x14ac:dyDescent="0.2"/>
    <row r="478" ht="12" x14ac:dyDescent="0.2"/>
    <row r="479" ht="12" x14ac:dyDescent="0.2"/>
    <row r="480" ht="12" x14ac:dyDescent="0.2"/>
    <row r="481" ht="12" x14ac:dyDescent="0.2"/>
    <row r="482" ht="12" x14ac:dyDescent="0.2"/>
    <row r="483" ht="12" x14ac:dyDescent="0.2"/>
    <row r="484" ht="12" x14ac:dyDescent="0.2"/>
    <row r="485" ht="12" x14ac:dyDescent="0.2"/>
    <row r="486" ht="12" x14ac:dyDescent="0.2"/>
    <row r="487" ht="12" x14ac:dyDescent="0.2"/>
    <row r="488" ht="12" x14ac:dyDescent="0.2"/>
    <row r="489" ht="12" x14ac:dyDescent="0.2"/>
    <row r="490" ht="12" x14ac:dyDescent="0.2"/>
    <row r="491" ht="12" x14ac:dyDescent="0.2"/>
    <row r="492" ht="12" x14ac:dyDescent="0.2"/>
    <row r="493" ht="12" x14ac:dyDescent="0.2"/>
    <row r="494" ht="12" x14ac:dyDescent="0.2"/>
    <row r="495" ht="12" x14ac:dyDescent="0.2"/>
    <row r="496" ht="12" x14ac:dyDescent="0.2"/>
    <row r="497" ht="12" x14ac:dyDescent="0.2"/>
    <row r="498" ht="12" x14ac:dyDescent="0.2"/>
    <row r="499" ht="12" x14ac:dyDescent="0.2"/>
    <row r="500" ht="12" x14ac:dyDescent="0.2"/>
    <row r="501" ht="12" x14ac:dyDescent="0.2"/>
    <row r="502" ht="12" x14ac:dyDescent="0.2"/>
    <row r="503" ht="12" x14ac:dyDescent="0.2"/>
    <row r="504" ht="12" x14ac:dyDescent="0.2"/>
    <row r="505" ht="12" x14ac:dyDescent="0.2"/>
    <row r="506" ht="12" x14ac:dyDescent="0.2"/>
    <row r="507" ht="12" x14ac:dyDescent="0.2"/>
    <row r="508" ht="12" x14ac:dyDescent="0.2"/>
    <row r="509" ht="12" x14ac:dyDescent="0.2"/>
    <row r="510" ht="12" x14ac:dyDescent="0.2"/>
    <row r="511" ht="12" x14ac:dyDescent="0.2"/>
    <row r="512" ht="12" x14ac:dyDescent="0.2"/>
    <row r="513" ht="12" x14ac:dyDescent="0.2"/>
    <row r="514" ht="12" x14ac:dyDescent="0.2"/>
    <row r="515" ht="12" x14ac:dyDescent="0.2"/>
    <row r="516" ht="12" x14ac:dyDescent="0.2"/>
    <row r="517" ht="12" x14ac:dyDescent="0.2"/>
    <row r="518" ht="12" x14ac:dyDescent="0.2"/>
    <row r="519" ht="12" x14ac:dyDescent="0.2"/>
    <row r="520" ht="12" x14ac:dyDescent="0.2"/>
    <row r="521" ht="12" x14ac:dyDescent="0.2"/>
    <row r="522" ht="12" x14ac:dyDescent="0.2"/>
    <row r="523" ht="12" x14ac:dyDescent="0.2"/>
    <row r="524" ht="12" x14ac:dyDescent="0.2"/>
    <row r="525" ht="12" x14ac:dyDescent="0.2"/>
    <row r="526" ht="12" x14ac:dyDescent="0.2"/>
    <row r="527" ht="12" x14ac:dyDescent="0.2"/>
    <row r="528" ht="12" x14ac:dyDescent="0.2"/>
    <row r="529" ht="12" x14ac:dyDescent="0.2"/>
    <row r="530" ht="12" x14ac:dyDescent="0.2"/>
    <row r="531" ht="12" x14ac:dyDescent="0.2"/>
    <row r="532" ht="12" x14ac:dyDescent="0.2"/>
    <row r="533" ht="12" x14ac:dyDescent="0.2"/>
    <row r="534" ht="12" x14ac:dyDescent="0.2"/>
    <row r="535" ht="12" x14ac:dyDescent="0.2"/>
    <row r="536" ht="12" x14ac:dyDescent="0.2"/>
    <row r="537" ht="12" x14ac:dyDescent="0.2"/>
    <row r="538" ht="12" x14ac:dyDescent="0.2"/>
    <row r="539" ht="12" x14ac:dyDescent="0.2"/>
    <row r="540" ht="12" x14ac:dyDescent="0.2"/>
    <row r="541" ht="12" x14ac:dyDescent="0.2"/>
    <row r="542" ht="12" x14ac:dyDescent="0.2"/>
    <row r="543" ht="12" x14ac:dyDescent="0.2"/>
    <row r="544" ht="12" x14ac:dyDescent="0.2"/>
    <row r="545" ht="12" x14ac:dyDescent="0.2"/>
    <row r="546" ht="12" x14ac:dyDescent="0.2"/>
    <row r="547" ht="12" x14ac:dyDescent="0.2"/>
    <row r="548" ht="12" x14ac:dyDescent="0.2"/>
    <row r="549" ht="12" x14ac:dyDescent="0.2"/>
    <row r="550" ht="12" x14ac:dyDescent="0.2"/>
    <row r="551" ht="12" x14ac:dyDescent="0.2"/>
    <row r="552" ht="12" x14ac:dyDescent="0.2"/>
    <row r="553" ht="12" x14ac:dyDescent="0.2"/>
    <row r="554" ht="12" x14ac:dyDescent="0.2"/>
    <row r="555" ht="12" x14ac:dyDescent="0.2"/>
    <row r="556" ht="12" x14ac:dyDescent="0.2"/>
    <row r="557" ht="12" x14ac:dyDescent="0.2"/>
    <row r="558" ht="12" x14ac:dyDescent="0.2"/>
    <row r="559" ht="12" x14ac:dyDescent="0.2"/>
    <row r="560" ht="12" x14ac:dyDescent="0.2"/>
    <row r="561" ht="12" x14ac:dyDescent="0.2"/>
    <row r="562" ht="12" x14ac:dyDescent="0.2"/>
    <row r="563" ht="12" x14ac:dyDescent="0.2"/>
    <row r="564" ht="12" x14ac:dyDescent="0.2"/>
    <row r="565" ht="12" x14ac:dyDescent="0.2"/>
    <row r="566" ht="12" x14ac:dyDescent="0.2"/>
    <row r="567" ht="12" x14ac:dyDescent="0.2"/>
    <row r="568" ht="12" x14ac:dyDescent="0.2"/>
    <row r="569" ht="12" x14ac:dyDescent="0.2"/>
    <row r="570" ht="12" x14ac:dyDescent="0.2"/>
    <row r="571" ht="12" x14ac:dyDescent="0.2"/>
    <row r="572" ht="12" x14ac:dyDescent="0.2"/>
    <row r="573" ht="12" x14ac:dyDescent="0.2"/>
    <row r="574" ht="12" x14ac:dyDescent="0.2"/>
    <row r="575" ht="12" x14ac:dyDescent="0.2"/>
    <row r="576" ht="12" x14ac:dyDescent="0.2"/>
    <row r="577" ht="12" x14ac:dyDescent="0.2"/>
    <row r="578" ht="12" x14ac:dyDescent="0.2"/>
    <row r="579" ht="12" x14ac:dyDescent="0.2"/>
    <row r="580" ht="12" x14ac:dyDescent="0.2"/>
    <row r="581" ht="12" x14ac:dyDescent="0.2"/>
    <row r="582" ht="12" x14ac:dyDescent="0.2"/>
    <row r="583" ht="12" x14ac:dyDescent="0.2"/>
    <row r="584" ht="12" x14ac:dyDescent="0.2"/>
    <row r="585" ht="12" x14ac:dyDescent="0.2"/>
    <row r="586" ht="12" x14ac:dyDescent="0.2"/>
    <row r="587" ht="12" x14ac:dyDescent="0.2"/>
    <row r="588" ht="12" x14ac:dyDescent="0.2"/>
    <row r="589" ht="12" x14ac:dyDescent="0.2"/>
    <row r="590" ht="12" x14ac:dyDescent="0.2"/>
    <row r="591" ht="12" x14ac:dyDescent="0.2"/>
    <row r="592" ht="12" x14ac:dyDescent="0.2"/>
    <row r="593" ht="12" x14ac:dyDescent="0.2"/>
    <row r="594" ht="12" x14ac:dyDescent="0.2"/>
    <row r="595" ht="12" x14ac:dyDescent="0.2"/>
    <row r="596" ht="12" x14ac:dyDescent="0.2"/>
    <row r="597" ht="12" x14ac:dyDescent="0.2"/>
    <row r="598" ht="12" x14ac:dyDescent="0.2"/>
    <row r="599" ht="12" x14ac:dyDescent="0.2"/>
    <row r="600" ht="12" x14ac:dyDescent="0.2"/>
    <row r="601" ht="12" x14ac:dyDescent="0.2"/>
    <row r="602" ht="12" x14ac:dyDescent="0.2"/>
    <row r="603" ht="12" x14ac:dyDescent="0.2"/>
    <row r="604" ht="12" x14ac:dyDescent="0.2"/>
    <row r="605" ht="12" x14ac:dyDescent="0.2"/>
    <row r="606" ht="12" x14ac:dyDescent="0.2"/>
    <row r="607" ht="12" x14ac:dyDescent="0.2"/>
    <row r="608" ht="12" x14ac:dyDescent="0.2"/>
    <row r="609" ht="12" x14ac:dyDescent="0.2"/>
    <row r="610" ht="12" x14ac:dyDescent="0.2"/>
    <row r="611" ht="12" x14ac:dyDescent="0.2"/>
    <row r="612" ht="12" x14ac:dyDescent="0.2"/>
    <row r="613" ht="12" x14ac:dyDescent="0.2"/>
    <row r="614" ht="12" x14ac:dyDescent="0.2"/>
    <row r="615" ht="12" x14ac:dyDescent="0.2"/>
    <row r="616" ht="12" x14ac:dyDescent="0.2"/>
    <row r="617" ht="12" x14ac:dyDescent="0.2"/>
    <row r="618" ht="12" x14ac:dyDescent="0.2"/>
    <row r="619" ht="12" x14ac:dyDescent="0.2"/>
    <row r="620" ht="12" x14ac:dyDescent="0.2"/>
    <row r="621" ht="12" x14ac:dyDescent="0.2"/>
    <row r="622" ht="12" x14ac:dyDescent="0.2"/>
    <row r="623" ht="12" x14ac:dyDescent="0.2"/>
    <row r="624" ht="12" x14ac:dyDescent="0.2"/>
    <row r="625" ht="12" x14ac:dyDescent="0.2"/>
    <row r="626" ht="12" x14ac:dyDescent="0.2"/>
    <row r="627" ht="12" x14ac:dyDescent="0.2"/>
    <row r="628" ht="12" x14ac:dyDescent="0.2"/>
    <row r="629" ht="12" x14ac:dyDescent="0.2"/>
    <row r="630" ht="12" x14ac:dyDescent="0.2"/>
    <row r="631" ht="12" x14ac:dyDescent="0.2"/>
    <row r="632" ht="12" x14ac:dyDescent="0.2"/>
    <row r="633" ht="12" x14ac:dyDescent="0.2"/>
    <row r="634" ht="12" x14ac:dyDescent="0.2"/>
    <row r="635" ht="12" x14ac:dyDescent="0.2"/>
    <row r="636" ht="12" x14ac:dyDescent="0.2"/>
    <row r="637" ht="12" x14ac:dyDescent="0.2"/>
    <row r="638" ht="12" x14ac:dyDescent="0.2"/>
    <row r="639" ht="12" x14ac:dyDescent="0.2"/>
    <row r="640" ht="12" x14ac:dyDescent="0.2"/>
    <row r="641" ht="12" x14ac:dyDescent="0.2"/>
    <row r="642" ht="12" x14ac:dyDescent="0.2"/>
    <row r="643" ht="12" x14ac:dyDescent="0.2"/>
    <row r="644" ht="12" x14ac:dyDescent="0.2"/>
    <row r="645" ht="12" x14ac:dyDescent="0.2"/>
    <row r="646" ht="12" x14ac:dyDescent="0.2"/>
    <row r="647" ht="12" x14ac:dyDescent="0.2"/>
    <row r="648" ht="12" x14ac:dyDescent="0.2"/>
    <row r="649" ht="12" x14ac:dyDescent="0.2"/>
    <row r="650" ht="12" x14ac:dyDescent="0.2"/>
    <row r="651" ht="12" x14ac:dyDescent="0.2"/>
    <row r="652" ht="12" x14ac:dyDescent="0.2"/>
    <row r="653" ht="12" x14ac:dyDescent="0.2"/>
    <row r="654" ht="12" x14ac:dyDescent="0.2"/>
    <row r="655" ht="12" x14ac:dyDescent="0.2"/>
    <row r="656" ht="12" x14ac:dyDescent="0.2"/>
    <row r="657" ht="12" x14ac:dyDescent="0.2"/>
    <row r="658" ht="12" x14ac:dyDescent="0.2"/>
    <row r="659" ht="12" x14ac:dyDescent="0.2"/>
    <row r="660" ht="12" x14ac:dyDescent="0.2"/>
    <row r="661" ht="12" x14ac:dyDescent="0.2"/>
    <row r="662" ht="12" x14ac:dyDescent="0.2"/>
    <row r="663" ht="12" x14ac:dyDescent="0.2"/>
    <row r="664" ht="12" x14ac:dyDescent="0.2"/>
    <row r="665" ht="12" x14ac:dyDescent="0.2"/>
    <row r="666" ht="12" x14ac:dyDescent="0.2"/>
    <row r="667" ht="12" x14ac:dyDescent="0.2"/>
    <row r="668" ht="12" x14ac:dyDescent="0.2"/>
    <row r="669" ht="12" x14ac:dyDescent="0.2"/>
    <row r="670" ht="12" x14ac:dyDescent="0.2"/>
    <row r="671" ht="12" x14ac:dyDescent="0.2"/>
    <row r="672" ht="12" x14ac:dyDescent="0.2"/>
    <row r="673" ht="12" x14ac:dyDescent="0.2"/>
    <row r="674" ht="12" x14ac:dyDescent="0.2"/>
    <row r="675" ht="12" x14ac:dyDescent="0.2"/>
    <row r="676" ht="12" x14ac:dyDescent="0.2"/>
    <row r="677" ht="12" x14ac:dyDescent="0.2"/>
    <row r="678" ht="12" x14ac:dyDescent="0.2"/>
    <row r="679" ht="12" x14ac:dyDescent="0.2"/>
    <row r="680" ht="12" x14ac:dyDescent="0.2"/>
    <row r="681" ht="12" x14ac:dyDescent="0.2"/>
    <row r="682" ht="12" x14ac:dyDescent="0.2"/>
    <row r="683" ht="12" x14ac:dyDescent="0.2"/>
    <row r="684" ht="12" x14ac:dyDescent="0.2"/>
    <row r="685" ht="12" x14ac:dyDescent="0.2"/>
    <row r="686" ht="12" x14ac:dyDescent="0.2"/>
    <row r="687" ht="12" x14ac:dyDescent="0.2"/>
    <row r="688" ht="12" x14ac:dyDescent="0.2"/>
    <row r="689" ht="12" x14ac:dyDescent="0.2"/>
    <row r="690" ht="12" x14ac:dyDescent="0.2"/>
    <row r="691" ht="12" x14ac:dyDescent="0.2"/>
    <row r="692" ht="12" x14ac:dyDescent="0.2"/>
    <row r="693" ht="12" x14ac:dyDescent="0.2"/>
    <row r="694" ht="12" x14ac:dyDescent="0.2"/>
    <row r="695" ht="12" x14ac:dyDescent="0.2"/>
    <row r="696" ht="12" x14ac:dyDescent="0.2"/>
    <row r="697" ht="12" x14ac:dyDescent="0.2"/>
    <row r="698" ht="12" x14ac:dyDescent="0.2"/>
    <row r="699" ht="12" x14ac:dyDescent="0.2"/>
    <row r="700" ht="12" x14ac:dyDescent="0.2"/>
    <row r="701" ht="12" x14ac:dyDescent="0.2"/>
    <row r="702" ht="12" x14ac:dyDescent="0.2"/>
    <row r="703" ht="12" x14ac:dyDescent="0.2"/>
    <row r="704" ht="12" x14ac:dyDescent="0.2"/>
    <row r="705" ht="12" x14ac:dyDescent="0.2"/>
    <row r="706" ht="12" x14ac:dyDescent="0.2"/>
    <row r="707" ht="12" x14ac:dyDescent="0.2"/>
    <row r="708" ht="12" x14ac:dyDescent="0.2"/>
    <row r="709" ht="12" x14ac:dyDescent="0.2"/>
    <row r="710" ht="12" x14ac:dyDescent="0.2"/>
    <row r="711" ht="12" x14ac:dyDescent="0.2"/>
    <row r="712" ht="12" x14ac:dyDescent="0.2"/>
    <row r="713" ht="12" x14ac:dyDescent="0.2"/>
    <row r="714" ht="12" x14ac:dyDescent="0.2"/>
    <row r="715" ht="12" x14ac:dyDescent="0.2"/>
    <row r="716" ht="12" x14ac:dyDescent="0.2"/>
    <row r="717" ht="12" x14ac:dyDescent="0.2"/>
    <row r="718" ht="12" x14ac:dyDescent="0.2"/>
    <row r="719" ht="12" x14ac:dyDescent="0.2"/>
    <row r="720" ht="12" x14ac:dyDescent="0.2"/>
    <row r="721" ht="12" x14ac:dyDescent="0.2"/>
    <row r="722" ht="12" x14ac:dyDescent="0.2"/>
    <row r="723" ht="12" x14ac:dyDescent="0.2"/>
    <row r="724" ht="12" x14ac:dyDescent="0.2"/>
    <row r="725" ht="12" x14ac:dyDescent="0.2"/>
    <row r="726" ht="12" x14ac:dyDescent="0.2"/>
    <row r="727" ht="12" x14ac:dyDescent="0.2"/>
    <row r="728" ht="12" x14ac:dyDescent="0.2"/>
    <row r="729" ht="12" x14ac:dyDescent="0.2"/>
    <row r="730" ht="12" x14ac:dyDescent="0.2"/>
    <row r="731" ht="12" x14ac:dyDescent="0.2"/>
    <row r="732" ht="12" x14ac:dyDescent="0.2"/>
    <row r="733" ht="12" x14ac:dyDescent="0.2"/>
    <row r="734" ht="12" x14ac:dyDescent="0.2"/>
    <row r="735" ht="12" x14ac:dyDescent="0.2"/>
    <row r="736" ht="12" x14ac:dyDescent="0.2"/>
    <row r="737" ht="12" x14ac:dyDescent="0.2"/>
    <row r="738" ht="12" x14ac:dyDescent="0.2"/>
    <row r="739" ht="12" x14ac:dyDescent="0.2"/>
    <row r="740" ht="12" x14ac:dyDescent="0.2"/>
    <row r="741" ht="12" x14ac:dyDescent="0.2"/>
    <row r="742" ht="12" x14ac:dyDescent="0.2"/>
    <row r="743" ht="12" x14ac:dyDescent="0.2"/>
    <row r="744" ht="12" x14ac:dyDescent="0.2"/>
    <row r="745" ht="12" x14ac:dyDescent="0.2"/>
    <row r="746" ht="12" x14ac:dyDescent="0.2"/>
    <row r="747" ht="12" x14ac:dyDescent="0.2"/>
    <row r="748" ht="12" x14ac:dyDescent="0.2"/>
    <row r="749" ht="12" x14ac:dyDescent="0.2"/>
    <row r="750" ht="12" x14ac:dyDescent="0.2"/>
    <row r="751" ht="12" x14ac:dyDescent="0.2"/>
    <row r="752" ht="12" x14ac:dyDescent="0.2"/>
    <row r="753" ht="12" x14ac:dyDescent="0.2"/>
    <row r="754" ht="12" x14ac:dyDescent="0.2"/>
    <row r="755" ht="12" x14ac:dyDescent="0.2"/>
    <row r="756" ht="12" x14ac:dyDescent="0.2"/>
    <row r="757" ht="12" x14ac:dyDescent="0.2"/>
    <row r="758" ht="12" x14ac:dyDescent="0.2"/>
    <row r="759" ht="12" x14ac:dyDescent="0.2"/>
    <row r="760" ht="12" x14ac:dyDescent="0.2"/>
    <row r="761" ht="12" x14ac:dyDescent="0.2"/>
    <row r="762" ht="12" x14ac:dyDescent="0.2"/>
    <row r="763" ht="12" x14ac:dyDescent="0.2"/>
    <row r="764" ht="12" x14ac:dyDescent="0.2"/>
    <row r="765" ht="12" x14ac:dyDescent="0.2"/>
    <row r="766" ht="12" x14ac:dyDescent="0.2"/>
    <row r="767" ht="12" x14ac:dyDescent="0.2"/>
    <row r="768" ht="12" x14ac:dyDescent="0.2"/>
    <row r="769" ht="12" x14ac:dyDescent="0.2"/>
    <row r="770" ht="12" x14ac:dyDescent="0.2"/>
    <row r="771" ht="12" x14ac:dyDescent="0.2"/>
    <row r="772" ht="12" x14ac:dyDescent="0.2"/>
    <row r="773" ht="12" x14ac:dyDescent="0.2"/>
    <row r="774" ht="12" x14ac:dyDescent="0.2"/>
    <row r="775" ht="12" x14ac:dyDescent="0.2"/>
    <row r="776" ht="12" x14ac:dyDescent="0.2"/>
    <row r="777" ht="12" x14ac:dyDescent="0.2"/>
    <row r="778" ht="12" x14ac:dyDescent="0.2"/>
    <row r="779" ht="12" x14ac:dyDescent="0.2"/>
    <row r="780" ht="12" x14ac:dyDescent="0.2"/>
    <row r="781" ht="12" x14ac:dyDescent="0.2"/>
    <row r="782" ht="12" x14ac:dyDescent="0.2"/>
    <row r="783" ht="12" x14ac:dyDescent="0.2"/>
    <row r="784" ht="12" x14ac:dyDescent="0.2"/>
    <row r="785" ht="12" x14ac:dyDescent="0.2"/>
    <row r="786" ht="12" x14ac:dyDescent="0.2"/>
    <row r="787" ht="12" x14ac:dyDescent="0.2"/>
    <row r="788" ht="12" x14ac:dyDescent="0.2"/>
    <row r="789" ht="12" x14ac:dyDescent="0.2"/>
    <row r="790" ht="12" x14ac:dyDescent="0.2"/>
    <row r="791" ht="12" x14ac:dyDescent="0.2"/>
    <row r="792" ht="12" x14ac:dyDescent="0.2"/>
    <row r="793" ht="12" x14ac:dyDescent="0.2"/>
    <row r="794" ht="12" x14ac:dyDescent="0.2"/>
    <row r="795" ht="12" x14ac:dyDescent="0.2"/>
    <row r="796" ht="12" x14ac:dyDescent="0.2"/>
    <row r="797" ht="12" x14ac:dyDescent="0.2"/>
    <row r="798" ht="12" x14ac:dyDescent="0.2"/>
    <row r="799" ht="12" x14ac:dyDescent="0.2"/>
    <row r="800" ht="12" x14ac:dyDescent="0.2"/>
    <row r="801" ht="12" x14ac:dyDescent="0.2"/>
    <row r="802" ht="12" x14ac:dyDescent="0.2"/>
    <row r="803" ht="12" x14ac:dyDescent="0.2"/>
    <row r="804" ht="12" x14ac:dyDescent="0.2"/>
    <row r="805" ht="12" x14ac:dyDescent="0.2"/>
    <row r="806" ht="12" x14ac:dyDescent="0.2"/>
    <row r="807" ht="12" x14ac:dyDescent="0.2"/>
    <row r="808" ht="12" x14ac:dyDescent="0.2"/>
    <row r="809" ht="12" x14ac:dyDescent="0.2"/>
    <row r="810" ht="12" x14ac:dyDescent="0.2"/>
    <row r="811" ht="12" x14ac:dyDescent="0.2"/>
    <row r="812" ht="12" x14ac:dyDescent="0.2"/>
    <row r="813" ht="12" x14ac:dyDescent="0.2"/>
    <row r="814" ht="12" x14ac:dyDescent="0.2"/>
    <row r="815" ht="12" x14ac:dyDescent="0.2"/>
    <row r="816" ht="12" x14ac:dyDescent="0.2"/>
    <row r="817" ht="12" x14ac:dyDescent="0.2"/>
    <row r="818" ht="12" x14ac:dyDescent="0.2"/>
    <row r="819" ht="12" x14ac:dyDescent="0.2"/>
    <row r="820" ht="12" x14ac:dyDescent="0.2"/>
    <row r="821" ht="12" x14ac:dyDescent="0.2"/>
    <row r="822" ht="12" x14ac:dyDescent="0.2"/>
    <row r="823" ht="12" x14ac:dyDescent="0.2"/>
    <row r="824" ht="12" x14ac:dyDescent="0.2"/>
    <row r="825" ht="12" x14ac:dyDescent="0.2"/>
    <row r="826" ht="12" x14ac:dyDescent="0.2"/>
    <row r="827" ht="12" x14ac:dyDescent="0.2"/>
    <row r="828" ht="12" x14ac:dyDescent="0.2"/>
    <row r="829" ht="12" x14ac:dyDescent="0.2"/>
    <row r="830" ht="12" x14ac:dyDescent="0.2"/>
    <row r="831" ht="12" x14ac:dyDescent="0.2"/>
    <row r="832" ht="12" x14ac:dyDescent="0.2"/>
    <row r="833" ht="12" x14ac:dyDescent="0.2"/>
    <row r="834" ht="12" x14ac:dyDescent="0.2"/>
    <row r="835" ht="12" x14ac:dyDescent="0.2"/>
    <row r="836" ht="12" x14ac:dyDescent="0.2"/>
    <row r="837" ht="12" x14ac:dyDescent="0.2"/>
    <row r="838" ht="12" x14ac:dyDescent="0.2"/>
    <row r="839" ht="12" x14ac:dyDescent="0.2"/>
    <row r="840" ht="12" x14ac:dyDescent="0.2"/>
    <row r="841" ht="12" x14ac:dyDescent="0.2"/>
    <row r="842" ht="12" x14ac:dyDescent="0.2"/>
    <row r="843" ht="12" x14ac:dyDescent="0.2"/>
    <row r="844" ht="12" x14ac:dyDescent="0.2"/>
    <row r="845" ht="12" x14ac:dyDescent="0.2"/>
    <row r="846" ht="12" x14ac:dyDescent="0.2"/>
    <row r="847" ht="12" x14ac:dyDescent="0.2"/>
    <row r="848" ht="12" x14ac:dyDescent="0.2"/>
    <row r="849" ht="12" x14ac:dyDescent="0.2"/>
    <row r="850" ht="12" x14ac:dyDescent="0.2"/>
    <row r="851" ht="12" x14ac:dyDescent="0.2"/>
    <row r="852" ht="12" x14ac:dyDescent="0.2"/>
    <row r="853" ht="12" x14ac:dyDescent="0.2"/>
    <row r="854" ht="12" x14ac:dyDescent="0.2"/>
    <row r="855" ht="12" x14ac:dyDescent="0.2"/>
    <row r="856" ht="12" x14ac:dyDescent="0.2"/>
    <row r="857" ht="12" x14ac:dyDescent="0.2"/>
    <row r="858" ht="12" x14ac:dyDescent="0.2"/>
    <row r="859" ht="12" x14ac:dyDescent="0.2"/>
    <row r="860" ht="12" x14ac:dyDescent="0.2"/>
    <row r="861" ht="12" x14ac:dyDescent="0.2"/>
    <row r="862" ht="12" x14ac:dyDescent="0.2"/>
    <row r="863" ht="12" x14ac:dyDescent="0.2"/>
    <row r="864" ht="12" x14ac:dyDescent="0.2"/>
    <row r="865" ht="12" x14ac:dyDescent="0.2"/>
    <row r="866" ht="12" x14ac:dyDescent="0.2"/>
    <row r="867" ht="12" x14ac:dyDescent="0.2"/>
    <row r="868" ht="12" x14ac:dyDescent="0.2"/>
    <row r="869" ht="12" x14ac:dyDescent="0.2"/>
    <row r="870" ht="12" x14ac:dyDescent="0.2"/>
    <row r="871" ht="12" x14ac:dyDescent="0.2"/>
    <row r="872" ht="12" x14ac:dyDescent="0.2"/>
    <row r="873" ht="12" x14ac:dyDescent="0.2"/>
    <row r="874" ht="12" x14ac:dyDescent="0.2"/>
    <row r="875" ht="12" x14ac:dyDescent="0.2"/>
    <row r="876" ht="12" x14ac:dyDescent="0.2"/>
    <row r="877" ht="12" x14ac:dyDescent="0.2"/>
    <row r="878" ht="12" x14ac:dyDescent="0.2"/>
    <row r="879" ht="12" x14ac:dyDescent="0.2"/>
    <row r="880" ht="12" x14ac:dyDescent="0.2"/>
    <row r="881" ht="12" x14ac:dyDescent="0.2"/>
    <row r="882" ht="12" x14ac:dyDescent="0.2"/>
    <row r="883" ht="12" x14ac:dyDescent="0.2"/>
    <row r="884" ht="12" x14ac:dyDescent="0.2"/>
    <row r="885" ht="12" x14ac:dyDescent="0.2"/>
    <row r="886" ht="12" x14ac:dyDescent="0.2"/>
    <row r="887" ht="12" x14ac:dyDescent="0.2"/>
    <row r="888" ht="12" x14ac:dyDescent="0.2"/>
    <row r="889" ht="12" x14ac:dyDescent="0.2"/>
    <row r="890" ht="12" x14ac:dyDescent="0.2"/>
    <row r="891" ht="12" x14ac:dyDescent="0.2"/>
    <row r="892" ht="12" x14ac:dyDescent="0.2"/>
    <row r="893" ht="12" x14ac:dyDescent="0.2"/>
    <row r="894" ht="12" x14ac:dyDescent="0.2"/>
    <row r="895" ht="12" x14ac:dyDescent="0.2"/>
    <row r="896" ht="12" x14ac:dyDescent="0.2"/>
    <row r="897" ht="12" x14ac:dyDescent="0.2"/>
    <row r="898" ht="12" x14ac:dyDescent="0.2"/>
    <row r="899" ht="12" x14ac:dyDescent="0.2"/>
    <row r="900" ht="12" x14ac:dyDescent="0.2"/>
    <row r="901" ht="12" x14ac:dyDescent="0.2"/>
    <row r="902" ht="12" x14ac:dyDescent="0.2"/>
    <row r="903" ht="12" x14ac:dyDescent="0.2"/>
    <row r="904" ht="12" x14ac:dyDescent="0.2"/>
    <row r="905" ht="12" x14ac:dyDescent="0.2"/>
    <row r="906" ht="12" x14ac:dyDescent="0.2"/>
    <row r="907" ht="12" x14ac:dyDescent="0.2"/>
    <row r="908" ht="12" x14ac:dyDescent="0.2"/>
    <row r="909" ht="12" x14ac:dyDescent="0.2"/>
    <row r="910" ht="12" x14ac:dyDescent="0.2"/>
    <row r="911" ht="12" x14ac:dyDescent="0.2"/>
    <row r="912" ht="12" x14ac:dyDescent="0.2"/>
    <row r="913" ht="12" x14ac:dyDescent="0.2"/>
    <row r="914" ht="12" x14ac:dyDescent="0.2"/>
    <row r="915" ht="12" x14ac:dyDescent="0.2"/>
    <row r="916" ht="12" x14ac:dyDescent="0.2"/>
    <row r="917" ht="12" x14ac:dyDescent="0.2"/>
    <row r="918" ht="12" x14ac:dyDescent="0.2"/>
    <row r="919" ht="12" x14ac:dyDescent="0.2"/>
    <row r="920" ht="12" x14ac:dyDescent="0.2"/>
    <row r="921" ht="12" x14ac:dyDescent="0.2"/>
    <row r="922" ht="12" x14ac:dyDescent="0.2"/>
    <row r="923" ht="12" x14ac:dyDescent="0.2"/>
    <row r="924" ht="12" x14ac:dyDescent="0.2"/>
    <row r="925" ht="12" x14ac:dyDescent="0.2"/>
    <row r="926" ht="12" x14ac:dyDescent="0.2"/>
    <row r="927" ht="12" x14ac:dyDescent="0.2"/>
    <row r="928" ht="12" x14ac:dyDescent="0.2"/>
    <row r="929" ht="12" x14ac:dyDescent="0.2"/>
    <row r="930" ht="12" x14ac:dyDescent="0.2"/>
    <row r="931" ht="12" x14ac:dyDescent="0.2"/>
    <row r="932" ht="12" x14ac:dyDescent="0.2"/>
    <row r="933" ht="12" x14ac:dyDescent="0.2"/>
    <row r="934" ht="12" x14ac:dyDescent="0.2"/>
    <row r="935" ht="12" x14ac:dyDescent="0.2"/>
    <row r="936" ht="12" x14ac:dyDescent="0.2"/>
    <row r="937" ht="12" x14ac:dyDescent="0.2"/>
    <row r="938" ht="12" x14ac:dyDescent="0.2"/>
    <row r="939" ht="12" x14ac:dyDescent="0.2"/>
    <row r="940" ht="12" x14ac:dyDescent="0.2"/>
    <row r="941" ht="12" x14ac:dyDescent="0.2"/>
    <row r="942" ht="12" x14ac:dyDescent="0.2"/>
    <row r="943" ht="12" x14ac:dyDescent="0.2"/>
    <row r="944" ht="12" x14ac:dyDescent="0.2"/>
    <row r="945" ht="12" x14ac:dyDescent="0.2"/>
    <row r="946" ht="12" x14ac:dyDescent="0.2"/>
    <row r="947" ht="12" x14ac:dyDescent="0.2"/>
    <row r="948" ht="12" x14ac:dyDescent="0.2"/>
    <row r="949" ht="12" x14ac:dyDescent="0.2"/>
    <row r="950" ht="12" x14ac:dyDescent="0.2"/>
    <row r="951" ht="12" x14ac:dyDescent="0.2"/>
    <row r="952" ht="12" x14ac:dyDescent="0.2"/>
    <row r="953" ht="12" x14ac:dyDescent="0.2"/>
    <row r="954" ht="12" x14ac:dyDescent="0.2"/>
    <row r="955" ht="12" x14ac:dyDescent="0.2"/>
    <row r="956" ht="12" x14ac:dyDescent="0.2"/>
    <row r="957" ht="12" x14ac:dyDescent="0.2"/>
    <row r="958" ht="12" x14ac:dyDescent="0.2"/>
    <row r="959" ht="12" x14ac:dyDescent="0.2"/>
    <row r="960" ht="12" x14ac:dyDescent="0.2"/>
    <row r="961" ht="12" x14ac:dyDescent="0.2"/>
    <row r="962" ht="12" x14ac:dyDescent="0.2"/>
    <row r="963" ht="12" x14ac:dyDescent="0.2"/>
    <row r="964" ht="12" x14ac:dyDescent="0.2"/>
    <row r="965" ht="12" x14ac:dyDescent="0.2"/>
    <row r="966" ht="12" x14ac:dyDescent="0.2"/>
    <row r="967" ht="12" x14ac:dyDescent="0.2"/>
    <row r="968" ht="12" x14ac:dyDescent="0.2"/>
    <row r="969" ht="12" x14ac:dyDescent="0.2"/>
    <row r="970" ht="12" x14ac:dyDescent="0.2"/>
    <row r="971" ht="12" x14ac:dyDescent="0.2"/>
    <row r="972" ht="12" x14ac:dyDescent="0.2"/>
    <row r="973" ht="12" x14ac:dyDescent="0.2"/>
    <row r="974" ht="12" x14ac:dyDescent="0.2"/>
    <row r="975" ht="12" x14ac:dyDescent="0.2"/>
    <row r="976" ht="12" x14ac:dyDescent="0.2"/>
    <row r="977" ht="12" x14ac:dyDescent="0.2"/>
    <row r="978" ht="12" x14ac:dyDescent="0.2"/>
    <row r="979" ht="12" x14ac:dyDescent="0.2"/>
    <row r="980" ht="12" x14ac:dyDescent="0.2"/>
    <row r="981" ht="12" x14ac:dyDescent="0.2"/>
    <row r="982" ht="12" x14ac:dyDescent="0.2"/>
    <row r="983" ht="12" x14ac:dyDescent="0.2"/>
    <row r="984" ht="12" x14ac:dyDescent="0.2"/>
    <row r="985" ht="12" x14ac:dyDescent="0.2"/>
    <row r="986" ht="12" x14ac:dyDescent="0.2"/>
    <row r="987" ht="12" x14ac:dyDescent="0.2"/>
    <row r="988" ht="12" x14ac:dyDescent="0.2"/>
    <row r="989" ht="12" x14ac:dyDescent="0.2"/>
    <row r="990" ht="12" x14ac:dyDescent="0.2"/>
    <row r="991" ht="12" x14ac:dyDescent="0.2"/>
    <row r="992" ht="12" x14ac:dyDescent="0.2"/>
    <row r="993" ht="12" x14ac:dyDescent="0.2"/>
    <row r="994" ht="12" x14ac:dyDescent="0.2"/>
    <row r="995" ht="12" x14ac:dyDescent="0.2"/>
    <row r="996" ht="12" x14ac:dyDescent="0.2"/>
    <row r="997" ht="12" x14ac:dyDescent="0.2"/>
    <row r="998" ht="12" x14ac:dyDescent="0.2"/>
    <row r="999" ht="12" x14ac:dyDescent="0.2"/>
    <row r="1000" ht="12" x14ac:dyDescent="0.2"/>
  </sheetData>
  <mergeCells count="2">
    <mergeCell ref="B2:G3"/>
    <mergeCell ref="B62:E63"/>
  </mergeCells>
  <printOptions horizontalCentered="1"/>
  <pageMargins left="0.15748031496062992" right="0.23622047244094491" top="0.55118110236220474" bottom="0.55118110236220474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16" workbookViewId="0"/>
  </sheetViews>
  <sheetFormatPr defaultRowHeight="14.25" x14ac:dyDescent="0.2"/>
  <cols>
    <col min="2" max="2" width="14.875" customWidth="1"/>
  </cols>
  <sheetData>
    <row r="1" spans="1:14" ht="30.75" thickBot="1" x14ac:dyDescent="0.25">
      <c r="A1" s="42" t="s">
        <v>176</v>
      </c>
      <c r="B1" s="42" t="s">
        <v>177</v>
      </c>
      <c r="C1" s="69" t="s">
        <v>178</v>
      </c>
      <c r="D1" s="70"/>
      <c r="E1" s="71"/>
      <c r="F1" s="42" t="s">
        <v>179</v>
      </c>
      <c r="G1" s="69" t="s">
        <v>180</v>
      </c>
      <c r="H1" s="70"/>
      <c r="I1" s="70"/>
      <c r="J1" s="70"/>
      <c r="K1" s="70"/>
      <c r="L1" s="70"/>
      <c r="M1" s="70"/>
      <c r="N1" s="71"/>
    </row>
    <row r="2" spans="1:14" ht="45.75" thickBot="1" x14ac:dyDescent="0.25">
      <c r="A2" s="43"/>
      <c r="B2" s="43"/>
      <c r="C2" s="66"/>
      <c r="D2" s="67"/>
      <c r="E2" s="68"/>
      <c r="F2" s="43"/>
      <c r="G2" s="69" t="s">
        <v>181</v>
      </c>
      <c r="H2" s="70"/>
      <c r="I2" s="71"/>
      <c r="J2" s="44" t="s">
        <v>182</v>
      </c>
      <c r="K2" s="69" t="s">
        <v>183</v>
      </c>
      <c r="L2" s="70"/>
      <c r="M2" s="70"/>
      <c r="N2" s="71"/>
    </row>
    <row r="3" spans="1:14" ht="15.75" thickBot="1" x14ac:dyDescent="0.25">
      <c r="A3" s="44" t="s">
        <v>184</v>
      </c>
      <c r="B3" s="45" t="s">
        <v>185</v>
      </c>
      <c r="C3" s="69">
        <v>130</v>
      </c>
      <c r="D3" s="70"/>
      <c r="E3" s="71"/>
      <c r="F3" s="44">
        <v>282</v>
      </c>
      <c r="G3" s="69">
        <v>22</v>
      </c>
      <c r="H3" s="70"/>
      <c r="I3" s="71"/>
      <c r="J3" s="44">
        <v>33</v>
      </c>
      <c r="K3" s="69">
        <v>51</v>
      </c>
      <c r="L3" s="70"/>
      <c r="M3" s="70"/>
      <c r="N3" s="71"/>
    </row>
    <row r="4" spans="1:14" ht="15.75" thickBot="1" x14ac:dyDescent="0.25">
      <c r="A4" s="44" t="s">
        <v>186</v>
      </c>
      <c r="B4" s="45" t="s">
        <v>187</v>
      </c>
      <c r="C4" s="69">
        <v>12</v>
      </c>
      <c r="D4" s="70"/>
      <c r="E4" s="71"/>
      <c r="F4" s="44">
        <v>15</v>
      </c>
      <c r="G4" s="69">
        <v>0</v>
      </c>
      <c r="H4" s="70"/>
      <c r="I4" s="71"/>
      <c r="J4" s="44">
        <v>1</v>
      </c>
      <c r="K4" s="69">
        <v>6</v>
      </c>
      <c r="L4" s="70"/>
      <c r="M4" s="70"/>
      <c r="N4" s="71"/>
    </row>
    <row r="5" spans="1:14" ht="15.75" thickBot="1" x14ac:dyDescent="0.25">
      <c r="A5" s="44" t="s">
        <v>188</v>
      </c>
      <c r="B5" s="45" t="s">
        <v>189</v>
      </c>
      <c r="C5" s="69">
        <v>30</v>
      </c>
      <c r="D5" s="70"/>
      <c r="E5" s="71"/>
      <c r="F5" s="44">
        <v>57</v>
      </c>
      <c r="G5" s="69">
        <v>3</v>
      </c>
      <c r="H5" s="70"/>
      <c r="I5" s="71"/>
      <c r="J5" s="44">
        <v>6</v>
      </c>
      <c r="K5" s="69">
        <v>14</v>
      </c>
      <c r="L5" s="70"/>
      <c r="M5" s="70"/>
      <c r="N5" s="71"/>
    </row>
    <row r="6" spans="1:14" ht="15.75" thickBot="1" x14ac:dyDescent="0.25">
      <c r="A6" s="44" t="s">
        <v>190</v>
      </c>
      <c r="B6" s="45" t="s">
        <v>191</v>
      </c>
      <c r="C6" s="69">
        <v>99</v>
      </c>
      <c r="D6" s="70"/>
      <c r="E6" s="71"/>
      <c r="F6" s="44">
        <v>268</v>
      </c>
      <c r="G6" s="69">
        <v>11</v>
      </c>
      <c r="H6" s="70"/>
      <c r="I6" s="71"/>
      <c r="J6" s="44">
        <v>32</v>
      </c>
      <c r="K6" s="69">
        <v>49</v>
      </c>
      <c r="L6" s="70"/>
      <c r="M6" s="70"/>
      <c r="N6" s="71"/>
    </row>
    <row r="7" spans="1:14" ht="15.75" thickBot="1" x14ac:dyDescent="0.25">
      <c r="A7" s="44" t="s">
        <v>192</v>
      </c>
      <c r="B7" s="45" t="s">
        <v>193</v>
      </c>
      <c r="C7" s="69">
        <v>16</v>
      </c>
      <c r="D7" s="70"/>
      <c r="E7" s="71"/>
      <c r="F7" s="44">
        <v>31</v>
      </c>
      <c r="G7" s="69">
        <v>3</v>
      </c>
      <c r="H7" s="70"/>
      <c r="I7" s="71"/>
      <c r="J7" s="44">
        <v>7</v>
      </c>
      <c r="K7" s="69">
        <v>6</v>
      </c>
      <c r="L7" s="70"/>
      <c r="M7" s="70"/>
      <c r="N7" s="71"/>
    </row>
    <row r="8" spans="1:14" ht="15.75" thickBot="1" x14ac:dyDescent="0.25">
      <c r="A8" s="44" t="s">
        <v>194</v>
      </c>
      <c r="B8" s="45" t="s">
        <v>195</v>
      </c>
      <c r="C8" s="69">
        <v>31</v>
      </c>
      <c r="D8" s="70"/>
      <c r="E8" s="71"/>
      <c r="F8" s="44">
        <v>86</v>
      </c>
      <c r="G8" s="69">
        <v>1</v>
      </c>
      <c r="H8" s="70"/>
      <c r="I8" s="71"/>
      <c r="J8" s="44">
        <v>10</v>
      </c>
      <c r="K8" s="69">
        <v>17</v>
      </c>
      <c r="L8" s="70"/>
      <c r="M8" s="70"/>
      <c r="N8" s="71"/>
    </row>
    <row r="9" spans="1:14" ht="15.75" thickBot="1" x14ac:dyDescent="0.25">
      <c r="A9" s="44" t="s">
        <v>196</v>
      </c>
      <c r="B9" s="45" t="s">
        <v>197</v>
      </c>
      <c r="C9" s="69">
        <v>84</v>
      </c>
      <c r="D9" s="70"/>
      <c r="E9" s="71"/>
      <c r="F9" s="44">
        <v>214</v>
      </c>
      <c r="G9" s="69">
        <v>13</v>
      </c>
      <c r="H9" s="70"/>
      <c r="I9" s="71"/>
      <c r="J9" s="44">
        <v>22</v>
      </c>
      <c r="K9" s="69">
        <v>60</v>
      </c>
      <c r="L9" s="70"/>
      <c r="M9" s="70"/>
      <c r="N9" s="71"/>
    </row>
    <row r="10" spans="1:14" ht="15.75" thickBot="1" x14ac:dyDescent="0.25">
      <c r="A10" s="44" t="s">
        <v>198</v>
      </c>
      <c r="B10" s="45" t="s">
        <v>199</v>
      </c>
      <c r="C10" s="69">
        <v>31</v>
      </c>
      <c r="D10" s="70"/>
      <c r="E10" s="71"/>
      <c r="F10" s="44">
        <v>31</v>
      </c>
      <c r="G10" s="69">
        <v>4</v>
      </c>
      <c r="H10" s="70"/>
      <c r="I10" s="71"/>
      <c r="J10" s="44">
        <v>8</v>
      </c>
      <c r="K10" s="69">
        <v>6</v>
      </c>
      <c r="L10" s="70"/>
      <c r="M10" s="70"/>
      <c r="N10" s="71"/>
    </row>
    <row r="11" spans="1:14" ht="15.75" thickBot="1" x14ac:dyDescent="0.25">
      <c r="A11" s="44" t="s">
        <v>200</v>
      </c>
      <c r="B11" s="45" t="s">
        <v>201</v>
      </c>
      <c r="C11" s="69">
        <v>480</v>
      </c>
      <c r="D11" s="70"/>
      <c r="E11" s="71"/>
      <c r="F11" s="44">
        <v>524</v>
      </c>
      <c r="G11" s="69">
        <v>22</v>
      </c>
      <c r="H11" s="70"/>
      <c r="I11" s="71"/>
      <c r="J11" s="44">
        <v>60</v>
      </c>
      <c r="K11" s="69">
        <v>134</v>
      </c>
      <c r="L11" s="70"/>
      <c r="M11" s="70"/>
      <c r="N11" s="71"/>
    </row>
    <row r="12" spans="1:14" ht="30.75" thickBot="1" x14ac:dyDescent="0.25">
      <c r="A12" s="44" t="s">
        <v>202</v>
      </c>
      <c r="B12" s="45" t="s">
        <v>203</v>
      </c>
      <c r="C12" s="69">
        <v>1941</v>
      </c>
      <c r="D12" s="70"/>
      <c r="E12" s="71"/>
      <c r="F12" s="44">
        <v>3590</v>
      </c>
      <c r="G12" s="69">
        <v>158</v>
      </c>
      <c r="H12" s="70"/>
      <c r="I12" s="71"/>
      <c r="J12" s="44">
        <v>397</v>
      </c>
      <c r="K12" s="69">
        <v>938</v>
      </c>
      <c r="L12" s="70"/>
      <c r="M12" s="70"/>
      <c r="N12" s="71"/>
    </row>
    <row r="13" spans="1:14" ht="15.75" thickBot="1" x14ac:dyDescent="0.25">
      <c r="A13" s="44" t="s">
        <v>204</v>
      </c>
      <c r="B13" s="45" t="s">
        <v>205</v>
      </c>
      <c r="C13" s="69">
        <v>27</v>
      </c>
      <c r="D13" s="70"/>
      <c r="E13" s="71"/>
      <c r="F13" s="44">
        <v>59</v>
      </c>
      <c r="G13" s="69">
        <v>2</v>
      </c>
      <c r="H13" s="70"/>
      <c r="I13" s="71"/>
      <c r="J13" s="44">
        <v>4</v>
      </c>
      <c r="K13" s="69">
        <v>17</v>
      </c>
      <c r="L13" s="70"/>
      <c r="M13" s="70"/>
      <c r="N13" s="71"/>
    </row>
    <row r="14" spans="1:14" ht="15.75" thickBot="1" x14ac:dyDescent="0.25">
      <c r="A14" s="44" t="s">
        <v>206</v>
      </c>
      <c r="B14" s="45" t="s">
        <v>207</v>
      </c>
      <c r="C14" s="69">
        <v>18</v>
      </c>
      <c r="D14" s="70"/>
      <c r="E14" s="71"/>
      <c r="F14" s="44">
        <v>43</v>
      </c>
      <c r="G14" s="69">
        <v>2</v>
      </c>
      <c r="H14" s="70"/>
      <c r="I14" s="71"/>
      <c r="J14" s="44">
        <v>2</v>
      </c>
      <c r="K14" s="69">
        <v>14</v>
      </c>
      <c r="L14" s="70"/>
      <c r="M14" s="70"/>
      <c r="N14" s="71"/>
    </row>
    <row r="15" spans="1:14" ht="15.75" thickBot="1" x14ac:dyDescent="0.25">
      <c r="A15" s="44" t="s">
        <v>208</v>
      </c>
      <c r="B15" s="45" t="s">
        <v>209</v>
      </c>
      <c r="C15" s="69">
        <v>212</v>
      </c>
      <c r="D15" s="70"/>
      <c r="E15" s="71"/>
      <c r="F15" s="44">
        <v>575</v>
      </c>
      <c r="G15" s="69">
        <v>30</v>
      </c>
      <c r="H15" s="70"/>
      <c r="I15" s="71"/>
      <c r="J15" s="44">
        <v>43</v>
      </c>
      <c r="K15" s="69">
        <v>165</v>
      </c>
      <c r="L15" s="70"/>
      <c r="M15" s="70"/>
      <c r="N15" s="71"/>
    </row>
    <row r="16" spans="1:14" ht="15.75" thickBot="1" x14ac:dyDescent="0.25">
      <c r="A16" s="44" t="s">
        <v>210</v>
      </c>
      <c r="B16" s="45" t="s">
        <v>211</v>
      </c>
      <c r="C16" s="69">
        <v>441</v>
      </c>
      <c r="D16" s="70"/>
      <c r="E16" s="71"/>
      <c r="F16" s="44">
        <v>1168</v>
      </c>
      <c r="G16" s="69">
        <v>69</v>
      </c>
      <c r="H16" s="70"/>
      <c r="I16" s="71"/>
      <c r="J16" s="44">
        <v>125</v>
      </c>
      <c r="K16" s="69">
        <v>418</v>
      </c>
      <c r="L16" s="70"/>
      <c r="M16" s="70"/>
      <c r="N16" s="71"/>
    </row>
    <row r="17" spans="1:14" ht="15.75" thickBot="1" x14ac:dyDescent="0.25">
      <c r="A17" s="44" t="s">
        <v>212</v>
      </c>
      <c r="B17" s="45" t="s">
        <v>213</v>
      </c>
      <c r="C17" s="69">
        <v>18</v>
      </c>
      <c r="D17" s="70"/>
      <c r="E17" s="71"/>
      <c r="F17" s="44">
        <v>10</v>
      </c>
      <c r="G17" s="69">
        <v>2</v>
      </c>
      <c r="H17" s="70"/>
      <c r="I17" s="71"/>
      <c r="J17" s="44">
        <v>0</v>
      </c>
      <c r="K17" s="69">
        <v>2</v>
      </c>
      <c r="L17" s="70"/>
      <c r="M17" s="70"/>
      <c r="N17" s="71"/>
    </row>
    <row r="18" spans="1:14" ht="15.75" thickBot="1" x14ac:dyDescent="0.25">
      <c r="A18" s="44" t="s">
        <v>214</v>
      </c>
      <c r="B18" s="45" t="s">
        <v>215</v>
      </c>
      <c r="C18" s="69">
        <v>225</v>
      </c>
      <c r="D18" s="70"/>
      <c r="E18" s="71"/>
      <c r="F18" s="44">
        <v>476</v>
      </c>
      <c r="G18" s="69">
        <v>29</v>
      </c>
      <c r="H18" s="70"/>
      <c r="I18" s="71"/>
      <c r="J18" s="44">
        <v>36</v>
      </c>
      <c r="K18" s="69">
        <v>132</v>
      </c>
      <c r="L18" s="70"/>
      <c r="M18" s="70"/>
      <c r="N18" s="71"/>
    </row>
    <row r="19" spans="1:14" ht="15.75" thickBot="1" x14ac:dyDescent="0.25">
      <c r="A19" s="44" t="s">
        <v>216</v>
      </c>
      <c r="B19" s="45" t="s">
        <v>217</v>
      </c>
      <c r="C19" s="69">
        <v>71</v>
      </c>
      <c r="D19" s="70"/>
      <c r="E19" s="71"/>
      <c r="F19" s="44">
        <v>75</v>
      </c>
      <c r="G19" s="69">
        <v>5</v>
      </c>
      <c r="H19" s="70"/>
      <c r="I19" s="71"/>
      <c r="J19" s="44">
        <v>3</v>
      </c>
      <c r="K19" s="69">
        <v>22</v>
      </c>
      <c r="L19" s="70"/>
      <c r="M19" s="70"/>
      <c r="N19" s="71"/>
    </row>
    <row r="20" spans="1:14" ht="15.75" thickBot="1" x14ac:dyDescent="0.25">
      <c r="A20" s="44" t="s">
        <v>218</v>
      </c>
      <c r="B20" s="45" t="s">
        <v>219</v>
      </c>
      <c r="C20" s="69">
        <v>19</v>
      </c>
      <c r="D20" s="70"/>
      <c r="E20" s="71"/>
      <c r="F20" s="44">
        <v>10</v>
      </c>
      <c r="G20" s="69">
        <v>1</v>
      </c>
      <c r="H20" s="70"/>
      <c r="I20" s="71"/>
      <c r="J20" s="44">
        <v>0</v>
      </c>
      <c r="K20" s="69">
        <v>6</v>
      </c>
      <c r="L20" s="70"/>
      <c r="M20" s="70"/>
      <c r="N20" s="71"/>
    </row>
    <row r="21" spans="1:14" ht="15.75" thickBot="1" x14ac:dyDescent="0.25">
      <c r="A21" s="44" t="s">
        <v>220</v>
      </c>
      <c r="B21" s="45" t="s">
        <v>221</v>
      </c>
      <c r="C21" s="69">
        <v>195</v>
      </c>
      <c r="D21" s="70"/>
      <c r="E21" s="71"/>
      <c r="F21" s="44">
        <v>664</v>
      </c>
      <c r="G21" s="92">
        <v>24</v>
      </c>
      <c r="H21" s="93"/>
      <c r="I21" s="94"/>
      <c r="J21" s="44">
        <v>59</v>
      </c>
      <c r="K21" s="69">
        <v>185</v>
      </c>
      <c r="L21" s="70"/>
      <c r="M21" s="70"/>
      <c r="N21" s="71"/>
    </row>
    <row r="22" spans="1:14" ht="15.75" thickBot="1" x14ac:dyDescent="0.25">
      <c r="A22" s="44" t="s">
        <v>222</v>
      </c>
      <c r="B22" s="45" t="s">
        <v>223</v>
      </c>
      <c r="C22" s="69">
        <v>27</v>
      </c>
      <c r="D22" s="70"/>
      <c r="E22" s="71"/>
      <c r="F22" s="44">
        <v>51</v>
      </c>
      <c r="G22" s="69">
        <v>9</v>
      </c>
      <c r="H22" s="70"/>
      <c r="I22" s="71"/>
      <c r="J22" s="44">
        <v>1</v>
      </c>
      <c r="K22" s="69">
        <v>12</v>
      </c>
      <c r="L22" s="70"/>
      <c r="M22" s="70"/>
      <c r="N22" s="71"/>
    </row>
    <row r="23" spans="1:14" ht="16.5" thickBot="1" x14ac:dyDescent="0.25">
      <c r="A23" s="69" t="s">
        <v>224</v>
      </c>
      <c r="B23" s="71"/>
      <c r="C23" s="66">
        <v>4107</v>
      </c>
      <c r="D23" s="67"/>
      <c r="E23" s="68"/>
      <c r="F23" s="43">
        <v>8229</v>
      </c>
      <c r="G23" s="66">
        <v>410</v>
      </c>
      <c r="H23" s="67"/>
      <c r="I23" s="68"/>
      <c r="J23" s="43">
        <v>849</v>
      </c>
      <c r="K23" s="66">
        <v>2254</v>
      </c>
      <c r="L23" s="67"/>
      <c r="M23" s="67"/>
      <c r="N23" s="68"/>
    </row>
    <row r="24" spans="1:14" ht="15" x14ac:dyDescent="0.2">
      <c r="A24" s="85"/>
      <c r="B24" s="85"/>
      <c r="C24" s="85"/>
      <c r="D24" s="85"/>
      <c r="E24" s="74"/>
      <c r="F24" s="74"/>
      <c r="G24" s="74"/>
      <c r="H24" s="74"/>
      <c r="I24" s="89"/>
      <c r="J24" s="89"/>
      <c r="K24" s="89"/>
      <c r="L24" s="74"/>
      <c r="M24" s="74"/>
      <c r="N24" s="74"/>
    </row>
    <row r="25" spans="1:14" ht="30" customHeight="1" x14ac:dyDescent="0.2">
      <c r="A25" s="86" t="s">
        <v>225</v>
      </c>
      <c r="B25" s="86"/>
      <c r="C25" s="86"/>
      <c r="D25" s="86"/>
      <c r="E25" s="75"/>
      <c r="F25" s="75"/>
      <c r="G25" s="75"/>
      <c r="H25" s="75"/>
      <c r="I25" s="90"/>
      <c r="J25" s="90"/>
      <c r="K25" s="90"/>
      <c r="L25" s="75"/>
      <c r="M25" s="75"/>
      <c r="N25" s="75"/>
    </row>
    <row r="26" spans="1:14" ht="15.75" x14ac:dyDescent="0.2">
      <c r="A26" s="75"/>
      <c r="B26" s="75"/>
      <c r="C26" s="75"/>
      <c r="D26" s="75"/>
      <c r="E26" s="75"/>
      <c r="F26" s="75"/>
      <c r="G26" s="75"/>
      <c r="H26" s="75"/>
      <c r="I26" s="90"/>
      <c r="J26" s="90"/>
      <c r="K26" s="90"/>
      <c r="L26" s="75"/>
      <c r="M26" s="75"/>
      <c r="N26" s="75"/>
    </row>
    <row r="27" spans="1:14" ht="15" thickBot="1" x14ac:dyDescent="0.25">
      <c r="A27" s="87"/>
      <c r="B27" s="87"/>
      <c r="C27" s="87"/>
      <c r="D27" s="87"/>
      <c r="E27" s="88"/>
      <c r="F27" s="88"/>
      <c r="G27" s="88"/>
      <c r="H27" s="88"/>
      <c r="I27" s="91"/>
      <c r="J27" s="91"/>
      <c r="K27" s="91"/>
      <c r="L27" s="75"/>
      <c r="M27" s="75"/>
      <c r="N27" s="75"/>
    </row>
    <row r="28" spans="1:14" ht="16.5" thickBot="1" x14ac:dyDescent="0.25">
      <c r="A28" s="76"/>
      <c r="B28" s="77"/>
      <c r="C28" s="78"/>
      <c r="D28" s="79" t="s">
        <v>226</v>
      </c>
      <c r="E28" s="80"/>
      <c r="F28" s="80"/>
      <c r="G28" s="81"/>
      <c r="H28" s="82" t="s">
        <v>227</v>
      </c>
      <c r="I28" s="83"/>
      <c r="J28" s="83"/>
      <c r="K28" s="83"/>
      <c r="L28" s="84"/>
      <c r="M28" s="72"/>
      <c r="N28" s="73"/>
    </row>
    <row r="29" spans="1:14" ht="16.5" thickBot="1" x14ac:dyDescent="0.25">
      <c r="A29" s="63" t="s">
        <v>100</v>
      </c>
      <c r="B29" s="64"/>
      <c r="C29" s="65"/>
      <c r="D29" s="66">
        <v>133</v>
      </c>
      <c r="E29" s="67"/>
      <c r="F29" s="67"/>
      <c r="G29" s="68"/>
      <c r="H29" s="69">
        <v>111</v>
      </c>
      <c r="I29" s="70"/>
      <c r="J29" s="70"/>
      <c r="K29" s="70"/>
      <c r="L29" s="71"/>
      <c r="M29" s="72"/>
      <c r="N29" s="73"/>
    </row>
    <row r="30" spans="1:14" ht="16.5" thickBot="1" x14ac:dyDescent="0.25">
      <c r="A30" s="63" t="s">
        <v>228</v>
      </c>
      <c r="B30" s="64"/>
      <c r="C30" s="65"/>
      <c r="D30" s="66">
        <v>36</v>
      </c>
      <c r="E30" s="67"/>
      <c r="F30" s="67"/>
      <c r="G30" s="68"/>
      <c r="H30" s="66">
        <v>36</v>
      </c>
      <c r="I30" s="67"/>
      <c r="J30" s="67"/>
      <c r="K30" s="67"/>
      <c r="L30" s="68"/>
      <c r="M30" s="72"/>
      <c r="N30" s="73"/>
    </row>
  </sheetData>
  <mergeCells count="89">
    <mergeCell ref="C3:E3"/>
    <mergeCell ref="G3:I3"/>
    <mergeCell ref="K3:N3"/>
    <mergeCell ref="C1:E1"/>
    <mergeCell ref="G1:N1"/>
    <mergeCell ref="C2:E2"/>
    <mergeCell ref="G2:I2"/>
    <mergeCell ref="K2:N2"/>
    <mergeCell ref="C4:E4"/>
    <mergeCell ref="G4:I4"/>
    <mergeCell ref="K4:N4"/>
    <mergeCell ref="C5:E5"/>
    <mergeCell ref="G5:I5"/>
    <mergeCell ref="K5:N5"/>
    <mergeCell ref="C6:E6"/>
    <mergeCell ref="G6:I6"/>
    <mergeCell ref="K6:N6"/>
    <mergeCell ref="C7:E7"/>
    <mergeCell ref="G7:I7"/>
    <mergeCell ref="K7:N7"/>
    <mergeCell ref="C8:E8"/>
    <mergeCell ref="G8:I8"/>
    <mergeCell ref="K8:N8"/>
    <mergeCell ref="C9:E9"/>
    <mergeCell ref="G9:I9"/>
    <mergeCell ref="K9:N9"/>
    <mergeCell ref="C10:E10"/>
    <mergeCell ref="G10:I10"/>
    <mergeCell ref="K10:N10"/>
    <mergeCell ref="C11:E11"/>
    <mergeCell ref="G11:I11"/>
    <mergeCell ref="K11:N11"/>
    <mergeCell ref="C12:E12"/>
    <mergeCell ref="G12:I12"/>
    <mergeCell ref="K12:N12"/>
    <mergeCell ref="C13:E13"/>
    <mergeCell ref="G13:I13"/>
    <mergeCell ref="K13:N13"/>
    <mergeCell ref="C14:E14"/>
    <mergeCell ref="G14:I14"/>
    <mergeCell ref="K14:N14"/>
    <mergeCell ref="C15:E15"/>
    <mergeCell ref="G15:I15"/>
    <mergeCell ref="K15:N15"/>
    <mergeCell ref="C16:E16"/>
    <mergeCell ref="G16:I16"/>
    <mergeCell ref="K16:N16"/>
    <mergeCell ref="C17:E17"/>
    <mergeCell ref="G17:I17"/>
    <mergeCell ref="K17:N17"/>
    <mergeCell ref="C18:E18"/>
    <mergeCell ref="G18:I18"/>
    <mergeCell ref="K18:N18"/>
    <mergeCell ref="C19:E19"/>
    <mergeCell ref="G19:I19"/>
    <mergeCell ref="K19:N19"/>
    <mergeCell ref="C20:E20"/>
    <mergeCell ref="G20:I20"/>
    <mergeCell ref="K20:N20"/>
    <mergeCell ref="C21:E21"/>
    <mergeCell ref="G21:I21"/>
    <mergeCell ref="K21:N21"/>
    <mergeCell ref="C22:E22"/>
    <mergeCell ref="G22:I22"/>
    <mergeCell ref="K22:N22"/>
    <mergeCell ref="A23:B23"/>
    <mergeCell ref="C23:E23"/>
    <mergeCell ref="G23:I23"/>
    <mergeCell ref="K23:N23"/>
    <mergeCell ref="L24:M27"/>
    <mergeCell ref="N24:N27"/>
    <mergeCell ref="A28:C28"/>
    <mergeCell ref="D28:G28"/>
    <mergeCell ref="H28:L28"/>
    <mergeCell ref="M28:N28"/>
    <mergeCell ref="A24:D24"/>
    <mergeCell ref="A25:D25"/>
    <mergeCell ref="A26:D26"/>
    <mergeCell ref="A27:D27"/>
    <mergeCell ref="E24:H27"/>
    <mergeCell ref="I24:K27"/>
    <mergeCell ref="A29:C29"/>
    <mergeCell ref="D29:G29"/>
    <mergeCell ref="H29:L29"/>
    <mergeCell ref="M29:N29"/>
    <mergeCell ref="A30:C30"/>
    <mergeCell ref="D30:G30"/>
    <mergeCell ref="H30:L30"/>
    <mergeCell ref="M30:N30"/>
  </mergeCells>
  <pageMargins left="0.19685039370078741" right="0.19685039370078741" top="0.19685039370078741" bottom="0.15748031496062992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55" workbookViewId="0">
      <selection activeCell="E65" sqref="E65"/>
    </sheetView>
  </sheetViews>
  <sheetFormatPr defaultColWidth="12.625" defaultRowHeight="15" customHeight="1" x14ac:dyDescent="0.2"/>
  <cols>
    <col min="1" max="1" width="7.875" customWidth="1"/>
    <col min="2" max="2" width="6.375" customWidth="1"/>
    <col min="3" max="3" width="41.5" customWidth="1"/>
    <col min="4" max="4" width="10.75" customWidth="1"/>
    <col min="5" max="5" width="20.125" customWidth="1"/>
    <col min="6" max="6" width="14" customWidth="1"/>
    <col min="7" max="7" width="16.875" customWidth="1"/>
    <col min="8" max="26" width="7.875" customWidth="1"/>
  </cols>
  <sheetData>
    <row r="1" spans="1:26" ht="12" customHeigh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">
      <c r="A2" s="1"/>
      <c r="B2" s="55" t="s">
        <v>0</v>
      </c>
      <c r="C2" s="56"/>
      <c r="D2" s="56"/>
      <c r="E2" s="56"/>
      <c r="F2" s="56"/>
      <c r="G2" s="5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 x14ac:dyDescent="0.2">
      <c r="A3" s="1"/>
      <c r="B3" s="58"/>
      <c r="C3" s="59"/>
      <c r="D3" s="59"/>
      <c r="E3" s="59"/>
      <c r="F3" s="59"/>
      <c r="G3" s="6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">
      <c r="A4" s="1"/>
      <c r="B4" s="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1"/>
      <c r="B5" s="5" t="s">
        <v>6</v>
      </c>
      <c r="C5" s="5" t="s">
        <v>7</v>
      </c>
      <c r="D5" s="6"/>
      <c r="E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">
      <c r="A6" s="1"/>
      <c r="B6" s="4">
        <v>1</v>
      </c>
      <c r="C6" s="7" t="s">
        <v>8</v>
      </c>
      <c r="D6" s="4" t="s">
        <v>9</v>
      </c>
      <c r="E6" s="6">
        <v>3590</v>
      </c>
      <c r="F6" s="6">
        <f>D65+E65</f>
        <v>3293</v>
      </c>
      <c r="G6" s="48">
        <f>(F6-E6)/E6</f>
        <v>-8.2729805013927571E-2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1"/>
      <c r="B7" s="4">
        <v>2</v>
      </c>
      <c r="C7" s="7" t="s">
        <v>10</v>
      </c>
      <c r="D7" s="4" t="s">
        <v>9</v>
      </c>
      <c r="E7" s="6">
        <f>3590-158-397-938</f>
        <v>2097</v>
      </c>
      <c r="F7" s="6">
        <f>SUM(D68:E69)</f>
        <v>2015</v>
      </c>
      <c r="G7" s="48">
        <f t="shared" ref="G7:G9" si="0">(F7-E7)/E7</f>
        <v>-3.9103481163567003E-2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">
      <c r="A8" s="1"/>
      <c r="B8" s="4">
        <v>3</v>
      </c>
      <c r="C8" s="7" t="s">
        <v>11</v>
      </c>
      <c r="D8" s="4" t="s">
        <v>9</v>
      </c>
      <c r="E8" s="6">
        <f>158+397</f>
        <v>555</v>
      </c>
      <c r="F8" s="6">
        <f>SUM(D66:E67)</f>
        <v>434</v>
      </c>
      <c r="G8" s="48">
        <f t="shared" si="0"/>
        <v>-0.21801801801801801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">
      <c r="A9" s="1"/>
      <c r="B9" s="4">
        <v>4</v>
      </c>
      <c r="C9" s="7" t="s">
        <v>12</v>
      </c>
      <c r="D9" s="4" t="s">
        <v>13</v>
      </c>
      <c r="E9" s="48">
        <f>E7/E6</f>
        <v>0.58412256267409468</v>
      </c>
      <c r="F9" s="48">
        <f>F7/F6</f>
        <v>0.61190403887033096</v>
      </c>
      <c r="G9" s="48">
        <f t="shared" si="0"/>
        <v>4.7561039363132204E-2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">
      <c r="A10" s="1"/>
      <c r="B10" s="4">
        <v>5</v>
      </c>
      <c r="C10" s="7" t="s">
        <v>14</v>
      </c>
      <c r="D10" s="4" t="s">
        <v>9</v>
      </c>
      <c r="E10" s="6"/>
      <c r="F10" s="6"/>
      <c r="G10" s="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">
      <c r="A11" s="1"/>
      <c r="B11" s="4">
        <v>6</v>
      </c>
      <c r="C11" s="7" t="s">
        <v>15</v>
      </c>
      <c r="D11" s="4" t="s">
        <v>16</v>
      </c>
      <c r="E11" s="6"/>
      <c r="F11" s="6"/>
      <c r="G11" s="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">
      <c r="A12" s="1"/>
      <c r="B12" s="4">
        <v>7</v>
      </c>
      <c r="C12" s="7" t="s">
        <v>17</v>
      </c>
      <c r="D12" s="4" t="s">
        <v>9</v>
      </c>
      <c r="E12" s="6"/>
      <c r="F12" s="6"/>
      <c r="G12" s="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7.25" customHeight="1" x14ac:dyDescent="0.2">
      <c r="A13" s="1"/>
      <c r="B13" s="5" t="s">
        <v>18</v>
      </c>
      <c r="C13" s="5" t="s">
        <v>19</v>
      </c>
      <c r="D13" s="6"/>
      <c r="E13" s="6"/>
      <c r="F13" s="6"/>
      <c r="G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">
      <c r="A14" s="1"/>
      <c r="B14" s="4">
        <v>8</v>
      </c>
      <c r="C14" s="7" t="s">
        <v>20</v>
      </c>
      <c r="D14" s="4" t="s">
        <v>21</v>
      </c>
      <c r="E14" s="6"/>
      <c r="F14" s="6"/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1"/>
      <c r="B15" s="8" t="s">
        <v>22</v>
      </c>
      <c r="C15" s="7" t="s">
        <v>23</v>
      </c>
      <c r="D15" s="4" t="s">
        <v>21</v>
      </c>
      <c r="E15" s="6"/>
      <c r="F15" s="6"/>
      <c r="G15" s="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">
      <c r="A16" s="1"/>
      <c r="B16" s="8" t="s">
        <v>24</v>
      </c>
      <c r="C16" s="7" t="s">
        <v>25</v>
      </c>
      <c r="D16" s="4" t="s">
        <v>21</v>
      </c>
      <c r="E16" s="6"/>
      <c r="F16" s="6"/>
      <c r="G16" s="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">
      <c r="A17" s="1"/>
      <c r="B17" s="8" t="s">
        <v>26</v>
      </c>
      <c r="C17" s="7" t="s">
        <v>27</v>
      </c>
      <c r="D17" s="4" t="s">
        <v>21</v>
      </c>
      <c r="E17" s="6"/>
      <c r="F17" s="6"/>
      <c r="G17" s="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">
      <c r="A18" s="1"/>
      <c r="B18" s="4">
        <v>9</v>
      </c>
      <c r="C18" s="7" t="s">
        <v>28</v>
      </c>
      <c r="D18" s="4" t="s">
        <v>29</v>
      </c>
      <c r="E18" s="6"/>
      <c r="F18" s="6"/>
      <c r="G18" s="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1"/>
      <c r="B19" s="4">
        <v>10</v>
      </c>
      <c r="C19" s="7" t="s">
        <v>30</v>
      </c>
      <c r="D19" s="4" t="s">
        <v>29</v>
      </c>
      <c r="E19" s="6"/>
      <c r="F19" s="6"/>
      <c r="G19" s="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">
      <c r="A20" s="1"/>
      <c r="B20" s="8"/>
      <c r="C20" s="7" t="s">
        <v>31</v>
      </c>
      <c r="D20" s="6"/>
      <c r="E20" s="6"/>
      <c r="F20" s="6"/>
      <c r="G20" s="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">
      <c r="A21" s="1"/>
      <c r="B21" s="8" t="s">
        <v>32</v>
      </c>
      <c r="C21" s="7" t="s">
        <v>33</v>
      </c>
      <c r="D21" s="4" t="s">
        <v>29</v>
      </c>
      <c r="E21" s="6"/>
      <c r="F21" s="6"/>
      <c r="G21" s="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1"/>
      <c r="B22" s="8" t="s">
        <v>34</v>
      </c>
      <c r="C22" s="7" t="s">
        <v>35</v>
      </c>
      <c r="D22" s="4" t="s">
        <v>29</v>
      </c>
      <c r="E22" s="6"/>
      <c r="F22" s="6"/>
      <c r="G22" s="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1"/>
      <c r="B23" s="8" t="s">
        <v>36</v>
      </c>
      <c r="C23" s="7" t="s">
        <v>37</v>
      </c>
      <c r="D23" s="4" t="s">
        <v>29</v>
      </c>
      <c r="E23" s="6"/>
      <c r="F23" s="6"/>
      <c r="G23" s="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1"/>
      <c r="B24" s="4">
        <v>11</v>
      </c>
      <c r="C24" s="7" t="s">
        <v>38</v>
      </c>
      <c r="D24" s="4" t="s">
        <v>39</v>
      </c>
      <c r="E24" s="6"/>
      <c r="F24" s="6"/>
      <c r="G24" s="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1"/>
      <c r="B25" s="4">
        <v>12</v>
      </c>
      <c r="C25" s="7" t="s">
        <v>40</v>
      </c>
      <c r="D25" s="4" t="s">
        <v>29</v>
      </c>
      <c r="E25" s="6"/>
      <c r="F25" s="6"/>
      <c r="G25" s="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1"/>
      <c r="B26" s="9" t="s">
        <v>41</v>
      </c>
      <c r="C26" s="7" t="s">
        <v>42</v>
      </c>
      <c r="D26" s="4" t="s">
        <v>43</v>
      </c>
      <c r="E26" s="6"/>
      <c r="F26" s="6"/>
      <c r="G26" s="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1"/>
      <c r="B27" s="9" t="s">
        <v>44</v>
      </c>
      <c r="C27" s="7" t="s">
        <v>45</v>
      </c>
      <c r="D27" s="4" t="s">
        <v>43</v>
      </c>
      <c r="E27" s="6"/>
      <c r="F27" s="6"/>
      <c r="G27" s="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1"/>
      <c r="B28" s="9" t="s">
        <v>46</v>
      </c>
      <c r="C28" s="7" t="s">
        <v>47</v>
      </c>
      <c r="D28" s="4" t="s">
        <v>43</v>
      </c>
      <c r="E28" s="6"/>
      <c r="F28" s="6"/>
      <c r="G28" s="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1"/>
      <c r="B29" s="4">
        <v>13</v>
      </c>
      <c r="C29" s="7" t="s">
        <v>48</v>
      </c>
      <c r="D29" s="4" t="s">
        <v>21</v>
      </c>
      <c r="E29" s="6"/>
      <c r="F29" s="6"/>
      <c r="G29" s="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1"/>
      <c r="B30" s="9" t="s">
        <v>49</v>
      </c>
      <c r="C30" s="7" t="s">
        <v>50</v>
      </c>
      <c r="D30" s="3" t="s">
        <v>13</v>
      </c>
      <c r="E30" s="6"/>
      <c r="F30" s="6"/>
      <c r="G30" s="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1"/>
      <c r="B31" s="9" t="s">
        <v>51</v>
      </c>
      <c r="C31" s="7" t="s">
        <v>52</v>
      </c>
      <c r="D31" s="3" t="s">
        <v>13</v>
      </c>
      <c r="E31" s="6"/>
      <c r="F31" s="6"/>
      <c r="G31" s="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">
      <c r="A32" s="1"/>
      <c r="B32" s="9" t="s">
        <v>53</v>
      </c>
      <c r="C32" s="7" t="s">
        <v>54</v>
      </c>
      <c r="D32" s="4" t="s">
        <v>13</v>
      </c>
      <c r="E32" s="6"/>
      <c r="F32" s="6"/>
      <c r="G32" s="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">
      <c r="A33" s="1"/>
      <c r="B33" s="5" t="s">
        <v>55</v>
      </c>
      <c r="C33" s="5" t="s">
        <v>56</v>
      </c>
      <c r="D33" s="6"/>
      <c r="E33" s="6"/>
      <c r="F33" s="6"/>
      <c r="G33" s="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">
      <c r="A34" s="1"/>
      <c r="B34" s="4">
        <v>14</v>
      </c>
      <c r="C34" s="7" t="s">
        <v>57</v>
      </c>
      <c r="D34" s="4" t="s">
        <v>21</v>
      </c>
      <c r="E34" s="6"/>
      <c r="F34" s="6"/>
      <c r="G34" s="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">
      <c r="A35" s="1"/>
      <c r="B35" s="4">
        <v>15</v>
      </c>
      <c r="C35" s="7" t="s">
        <v>58</v>
      </c>
      <c r="D35" s="4" t="s">
        <v>21</v>
      </c>
      <c r="E35" s="6"/>
      <c r="F35" s="6"/>
      <c r="G35" s="6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">
      <c r="A36" s="1"/>
      <c r="B36" s="4">
        <v>16</v>
      </c>
      <c r="C36" s="7" t="s">
        <v>59</v>
      </c>
      <c r="D36" s="4" t="s">
        <v>13</v>
      </c>
      <c r="E36" s="6"/>
      <c r="F36" s="6"/>
      <c r="G36" s="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1"/>
      <c r="B37" s="4">
        <v>17</v>
      </c>
      <c r="C37" s="7" t="s">
        <v>60</v>
      </c>
      <c r="D37" s="4" t="s">
        <v>13</v>
      </c>
      <c r="E37" s="6"/>
      <c r="F37" s="6"/>
      <c r="G37" s="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">
      <c r="A38" s="1"/>
      <c r="B38" s="4">
        <v>18</v>
      </c>
      <c r="C38" s="7" t="s">
        <v>61</v>
      </c>
      <c r="D38" s="4" t="s">
        <v>21</v>
      </c>
      <c r="E38" s="6"/>
      <c r="F38" s="6"/>
      <c r="G38" s="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1"/>
      <c r="B39" s="4">
        <v>19</v>
      </c>
      <c r="C39" s="7" t="s">
        <v>62</v>
      </c>
      <c r="D39" s="4" t="s">
        <v>21</v>
      </c>
      <c r="E39" s="6"/>
      <c r="F39" s="6"/>
      <c r="G39" s="6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">
      <c r="A40" s="1"/>
      <c r="B40" s="4">
        <v>20</v>
      </c>
      <c r="C40" s="7" t="s">
        <v>63</v>
      </c>
      <c r="D40" s="4" t="s">
        <v>21</v>
      </c>
      <c r="E40" s="6"/>
      <c r="F40" s="6"/>
      <c r="G40" s="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">
      <c r="A41" s="1"/>
      <c r="B41" s="4">
        <v>21</v>
      </c>
      <c r="C41" s="7" t="s">
        <v>64</v>
      </c>
      <c r="D41" s="4" t="s">
        <v>21</v>
      </c>
      <c r="E41" s="6"/>
      <c r="F41" s="6"/>
      <c r="G41" s="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1"/>
      <c r="B42" s="4">
        <v>22</v>
      </c>
      <c r="C42" s="7" t="s">
        <v>65</v>
      </c>
      <c r="D42" s="4" t="s">
        <v>21</v>
      </c>
      <c r="E42" s="6"/>
      <c r="F42" s="6"/>
      <c r="G42" s="6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5" t="s">
        <v>66</v>
      </c>
      <c r="C43" s="5" t="s">
        <v>67</v>
      </c>
      <c r="D43" s="6"/>
      <c r="E43" s="6"/>
      <c r="F43" s="6"/>
      <c r="G43" s="6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">
      <c r="A44" s="1"/>
      <c r="B44" s="4">
        <v>23</v>
      </c>
      <c r="C44" s="7" t="s">
        <v>68</v>
      </c>
      <c r="D44" s="4" t="s">
        <v>13</v>
      </c>
      <c r="E44" s="6"/>
      <c r="F44" s="6"/>
      <c r="G44" s="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1"/>
      <c r="B45" s="4">
        <v>24</v>
      </c>
      <c r="C45" s="7" t="s">
        <v>69</v>
      </c>
      <c r="D45" s="4" t="s">
        <v>9</v>
      </c>
      <c r="E45" s="6"/>
      <c r="F45" s="6"/>
      <c r="G45" s="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">
      <c r="A46" s="1"/>
      <c r="B46" s="4">
        <v>25</v>
      </c>
      <c r="C46" s="7" t="s">
        <v>70</v>
      </c>
      <c r="D46" s="4" t="s">
        <v>9</v>
      </c>
      <c r="E46" s="6"/>
      <c r="F46" s="6"/>
      <c r="G46" s="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">
      <c r="A47" s="1"/>
      <c r="B47" s="4">
        <v>26</v>
      </c>
      <c r="C47" s="7" t="s">
        <v>71</v>
      </c>
      <c r="D47" s="4" t="s">
        <v>13</v>
      </c>
      <c r="E47" s="6"/>
      <c r="F47" s="6"/>
      <c r="G47" s="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">
      <c r="A48" s="1"/>
      <c r="B48" s="4">
        <v>27</v>
      </c>
      <c r="C48" s="7" t="s">
        <v>72</v>
      </c>
      <c r="D48" s="4" t="s">
        <v>9</v>
      </c>
      <c r="E48" s="6"/>
      <c r="F48" s="6"/>
      <c r="G48" s="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1"/>
      <c r="B49" s="4">
        <v>28</v>
      </c>
      <c r="C49" s="7" t="s">
        <v>73</v>
      </c>
      <c r="D49" s="4" t="s">
        <v>13</v>
      </c>
      <c r="E49" s="6"/>
      <c r="F49" s="6"/>
      <c r="G49" s="6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">
      <c r="A50" s="1"/>
      <c r="B50" s="4">
        <v>29</v>
      </c>
      <c r="C50" s="7" t="s">
        <v>74</v>
      </c>
      <c r="D50" s="4" t="s">
        <v>13</v>
      </c>
      <c r="E50" s="6"/>
      <c r="F50" s="6"/>
      <c r="G50" s="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1"/>
      <c r="B51" s="4">
        <v>30</v>
      </c>
      <c r="C51" s="7" t="s">
        <v>75</v>
      </c>
      <c r="D51" s="4" t="s">
        <v>13</v>
      </c>
      <c r="E51" s="6"/>
      <c r="F51" s="6"/>
      <c r="G51" s="6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">
      <c r="A52" s="1"/>
      <c r="B52" s="4">
        <v>31</v>
      </c>
      <c r="C52" s="7" t="s">
        <v>76</v>
      </c>
      <c r="D52" s="4" t="s">
        <v>13</v>
      </c>
      <c r="E52" s="6"/>
      <c r="F52" s="6"/>
      <c r="G52" s="6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1"/>
      <c r="B53" s="4">
        <v>32</v>
      </c>
      <c r="C53" s="7" t="s">
        <v>77</v>
      </c>
      <c r="D53" s="4" t="s">
        <v>13</v>
      </c>
      <c r="E53" s="6"/>
      <c r="F53" s="6"/>
      <c r="G53" s="6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1"/>
      <c r="B54" s="5" t="s">
        <v>78</v>
      </c>
      <c r="C54" s="5" t="s">
        <v>79</v>
      </c>
      <c r="D54" s="6"/>
      <c r="E54" s="6"/>
      <c r="F54" s="6"/>
      <c r="G54" s="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6" x14ac:dyDescent="0.2">
      <c r="A55" s="1"/>
      <c r="B55" s="4">
        <v>33</v>
      </c>
      <c r="C55" s="7" t="s">
        <v>80</v>
      </c>
      <c r="D55" s="4" t="s">
        <v>13</v>
      </c>
      <c r="E55" s="6">
        <v>1497</v>
      </c>
      <c r="F55" s="6">
        <v>1526</v>
      </c>
      <c r="G55" s="6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6" x14ac:dyDescent="0.2">
      <c r="A56" s="1"/>
      <c r="B56" s="4">
        <v>34</v>
      </c>
      <c r="C56" s="7" t="s">
        <v>81</v>
      </c>
      <c r="D56" s="4" t="s">
        <v>13</v>
      </c>
      <c r="E56" s="6">
        <v>365</v>
      </c>
      <c r="F56" s="6">
        <v>365</v>
      </c>
      <c r="G56" s="6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72" x14ac:dyDescent="0.2">
      <c r="A57" s="1"/>
      <c r="B57" s="4">
        <v>35</v>
      </c>
      <c r="C57" s="7" t="s">
        <v>82</v>
      </c>
      <c r="D57" s="4" t="s">
        <v>13</v>
      </c>
      <c r="E57" s="6"/>
      <c r="F57" s="6"/>
      <c r="G57" s="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6" x14ac:dyDescent="0.2">
      <c r="A58" s="1"/>
      <c r="B58" s="4">
        <v>36</v>
      </c>
      <c r="C58" s="7" t="s">
        <v>83</v>
      </c>
      <c r="D58" s="4" t="s">
        <v>13</v>
      </c>
      <c r="E58" s="6"/>
      <c r="F58" s="6"/>
      <c r="G58" s="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1"/>
      <c r="B59" s="4">
        <v>37</v>
      </c>
      <c r="C59" s="7" t="s">
        <v>84</v>
      </c>
      <c r="D59" s="4" t="s">
        <v>13</v>
      </c>
      <c r="E59" s="6"/>
      <c r="F59" s="6"/>
      <c r="G59" s="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1"/>
      <c r="B62" s="61" t="s">
        <v>85</v>
      </c>
      <c r="C62" s="62"/>
      <c r="D62" s="62"/>
      <c r="E62" s="6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5">
      <c r="A63" s="1"/>
      <c r="B63" s="59"/>
      <c r="C63" s="59"/>
      <c r="D63" s="59"/>
      <c r="E63" s="59"/>
      <c r="F63" s="10"/>
      <c r="G63" s="10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5">
      <c r="A64" s="1"/>
      <c r="B64" s="11"/>
      <c r="C64" s="12" t="s">
        <v>1</v>
      </c>
      <c r="D64" s="12" t="s">
        <v>86</v>
      </c>
      <c r="E64" s="12" t="s">
        <v>87</v>
      </c>
      <c r="F64" s="10"/>
      <c r="G64" s="10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1"/>
      <c r="B65" s="13">
        <v>1</v>
      </c>
      <c r="C65" s="14" t="s">
        <v>88</v>
      </c>
      <c r="D65" s="1">
        <f>SUM(D66:D70)</f>
        <v>1459</v>
      </c>
      <c r="E65" s="11">
        <f>SUM(E66:E70)</f>
        <v>1834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1"/>
      <c r="B66" s="15" t="s">
        <v>89</v>
      </c>
      <c r="C66" s="14" t="s">
        <v>90</v>
      </c>
      <c r="D66" s="11">
        <v>74</v>
      </c>
      <c r="E66" s="11">
        <v>77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1"/>
      <c r="B67" s="15" t="s">
        <v>91</v>
      </c>
      <c r="C67" s="14" t="s">
        <v>92</v>
      </c>
      <c r="D67" s="11">
        <v>144</v>
      </c>
      <c r="E67" s="11">
        <v>139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1"/>
      <c r="B68" s="15" t="s">
        <v>93</v>
      </c>
      <c r="C68" s="14" t="s">
        <v>94</v>
      </c>
      <c r="D68" s="47">
        <v>343</v>
      </c>
      <c r="E68" s="47">
        <v>407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1"/>
      <c r="B69" s="15" t="s">
        <v>95</v>
      </c>
      <c r="C69" s="14" t="s">
        <v>96</v>
      </c>
      <c r="D69" s="47">
        <v>581</v>
      </c>
      <c r="E69" s="47">
        <v>684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1"/>
      <c r="B70" s="15" t="s">
        <v>97</v>
      </c>
      <c r="C70" s="14" t="s">
        <v>98</v>
      </c>
      <c r="D70" s="47">
        <v>317</v>
      </c>
      <c r="E70" s="47">
        <v>527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1"/>
      <c r="B71" s="13">
        <v>2</v>
      </c>
      <c r="C71" s="14" t="s">
        <v>99</v>
      </c>
      <c r="D71" s="47">
        <v>12</v>
      </c>
      <c r="E71" s="47">
        <v>21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1"/>
      <c r="B72" s="13">
        <v>3</v>
      </c>
      <c r="C72" s="14" t="s">
        <v>100</v>
      </c>
      <c r="D72" s="47">
        <v>52</v>
      </c>
      <c r="E72" s="47">
        <v>53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1"/>
      <c r="B73" s="13">
        <v>4</v>
      </c>
      <c r="C73" s="14" t="s">
        <v>101</v>
      </c>
      <c r="D73" s="11"/>
      <c r="E73" s="1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1"/>
      <c r="B74" s="13">
        <v>5</v>
      </c>
      <c r="C74" s="14" t="s">
        <v>102</v>
      </c>
      <c r="D74" s="11"/>
      <c r="E74" s="1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1"/>
      <c r="B75" s="13">
        <v>6</v>
      </c>
      <c r="C75" s="14" t="s">
        <v>103</v>
      </c>
      <c r="D75" s="11"/>
      <c r="E75" s="1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1"/>
      <c r="B76" s="13">
        <v>7</v>
      </c>
      <c r="C76" s="14" t="s">
        <v>104</v>
      </c>
      <c r="D76" s="11"/>
      <c r="E76" s="1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1"/>
      <c r="B77" s="13">
        <v>8</v>
      </c>
      <c r="C77" s="14" t="s">
        <v>105</v>
      </c>
      <c r="D77" s="11"/>
      <c r="E77" s="1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1"/>
      <c r="B78" s="13">
        <v>9</v>
      </c>
      <c r="C78" s="14" t="s">
        <v>106</v>
      </c>
      <c r="D78" s="11"/>
      <c r="E78" s="1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1"/>
      <c r="B79" s="13">
        <v>10</v>
      </c>
      <c r="C79" s="14" t="s">
        <v>107</v>
      </c>
      <c r="D79" s="11"/>
      <c r="E79" s="1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1"/>
      <c r="B80" s="13">
        <v>11</v>
      </c>
      <c r="C80" s="14" t="s">
        <v>108</v>
      </c>
      <c r="D80" s="11"/>
      <c r="E80" s="1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1"/>
      <c r="B81" s="13">
        <v>12</v>
      </c>
      <c r="C81" s="14" t="s">
        <v>109</v>
      </c>
      <c r="D81" s="11"/>
      <c r="E81" s="1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1"/>
      <c r="B82" s="13">
        <v>13</v>
      </c>
      <c r="C82" s="14" t="s">
        <v>110</v>
      </c>
      <c r="D82" s="11"/>
      <c r="E82" s="1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1"/>
      <c r="B83" s="15" t="s">
        <v>49</v>
      </c>
      <c r="C83" s="14" t="s">
        <v>111</v>
      </c>
      <c r="D83" s="11"/>
      <c r="E83" s="1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1"/>
      <c r="B84" s="15" t="s">
        <v>51</v>
      </c>
      <c r="C84" s="14" t="s">
        <v>112</v>
      </c>
      <c r="D84" s="11"/>
      <c r="E84" s="1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1"/>
      <c r="B85" s="13">
        <v>14</v>
      </c>
      <c r="C85" s="11" t="s">
        <v>113</v>
      </c>
      <c r="D85" s="11">
        <v>11</v>
      </c>
      <c r="E85" s="11">
        <v>5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1"/>
      <c r="B86" s="13">
        <v>15</v>
      </c>
      <c r="C86" s="11" t="s">
        <v>114</v>
      </c>
      <c r="D86" s="11">
        <v>42</v>
      </c>
      <c r="E86" s="11">
        <v>40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1"/>
      <c r="B87" s="13">
        <v>16</v>
      </c>
      <c r="C87" s="11" t="s">
        <v>115</v>
      </c>
      <c r="D87" s="11">
        <v>152</v>
      </c>
      <c r="E87" s="11">
        <v>143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1"/>
      <c r="B88" s="13">
        <v>17</v>
      </c>
      <c r="C88" s="11" t="s">
        <v>116</v>
      </c>
      <c r="D88" s="11"/>
      <c r="E88" s="1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1"/>
      <c r="B89" s="13">
        <v>18</v>
      </c>
      <c r="C89" s="11" t="s">
        <v>117</v>
      </c>
      <c r="D89" s="11">
        <v>16</v>
      </c>
      <c r="E89" s="11">
        <v>26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1"/>
      <c r="B90" s="13">
        <v>19</v>
      </c>
      <c r="C90" s="11" t="s">
        <v>118</v>
      </c>
      <c r="D90" s="11"/>
      <c r="E90" s="1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1"/>
      <c r="B91" s="13">
        <v>20</v>
      </c>
      <c r="C91" s="11" t="s">
        <v>119</v>
      </c>
      <c r="D91" s="11"/>
      <c r="E91" s="1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1"/>
      <c r="B92" s="13">
        <v>21</v>
      </c>
      <c r="C92" s="11" t="s">
        <v>120</v>
      </c>
      <c r="D92" s="11"/>
      <c r="E92" s="1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1"/>
      <c r="B93" s="13">
        <v>22</v>
      </c>
      <c r="C93" s="11" t="s">
        <v>121</v>
      </c>
      <c r="D93" s="11">
        <v>2</v>
      </c>
      <c r="E93" s="11">
        <v>1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1"/>
      <c r="B94" s="13">
        <v>23</v>
      </c>
      <c r="C94" s="11" t="s">
        <v>122</v>
      </c>
      <c r="D94" s="11"/>
      <c r="E94" s="1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1"/>
      <c r="B95" s="13">
        <v>24</v>
      </c>
      <c r="C95" s="11" t="s">
        <v>123</v>
      </c>
      <c r="D95" s="11"/>
      <c r="E95" s="1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1"/>
      <c r="B96" s="15" t="s">
        <v>124</v>
      </c>
      <c r="C96" s="11" t="s">
        <v>125</v>
      </c>
      <c r="D96" s="11"/>
      <c r="E96" s="1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1"/>
      <c r="B97" s="15" t="s">
        <v>126</v>
      </c>
      <c r="C97" s="11" t="s">
        <v>127</v>
      </c>
      <c r="D97" s="11"/>
      <c r="E97" s="1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1"/>
      <c r="B98" s="15" t="s">
        <v>128</v>
      </c>
      <c r="C98" s="11" t="s">
        <v>129</v>
      </c>
      <c r="D98" s="11"/>
      <c r="E98" s="1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1"/>
      <c r="B99" s="13">
        <v>25</v>
      </c>
      <c r="C99" s="11" t="s">
        <v>130</v>
      </c>
      <c r="D99" s="11">
        <v>3</v>
      </c>
      <c r="E99" s="11">
        <v>1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1"/>
      <c r="B100" s="13">
        <v>26</v>
      </c>
      <c r="C100" s="16" t="s">
        <v>131</v>
      </c>
      <c r="D100" s="11"/>
      <c r="E100" s="1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1"/>
      <c r="B101" s="13">
        <v>27</v>
      </c>
      <c r="C101" s="11" t="s">
        <v>132</v>
      </c>
      <c r="D101" s="11"/>
      <c r="E101" s="1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1"/>
      <c r="B102" s="13">
        <v>28</v>
      </c>
      <c r="C102" s="11" t="s">
        <v>133</v>
      </c>
      <c r="D102" s="11"/>
      <c r="E102" s="1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1"/>
      <c r="B103" s="15" t="s">
        <v>134</v>
      </c>
      <c r="C103" s="14" t="s">
        <v>90</v>
      </c>
      <c r="D103" s="11"/>
      <c r="E103" s="1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1"/>
      <c r="B104" s="15" t="s">
        <v>135</v>
      </c>
      <c r="C104" s="14" t="s">
        <v>92</v>
      </c>
      <c r="D104" s="11"/>
      <c r="E104" s="1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1"/>
      <c r="B105" s="15" t="s">
        <v>136</v>
      </c>
      <c r="C105" s="14" t="s">
        <v>94</v>
      </c>
      <c r="D105" s="11"/>
      <c r="E105" s="1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1"/>
      <c r="B106" s="15" t="s">
        <v>137</v>
      </c>
      <c r="C106" s="14" t="s">
        <v>96</v>
      </c>
      <c r="D106" s="11"/>
      <c r="E106" s="1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1"/>
      <c r="B107" s="15" t="s">
        <v>138</v>
      </c>
      <c r="C107" s="14" t="s">
        <v>98</v>
      </c>
      <c r="D107" s="11"/>
      <c r="E107" s="1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1"/>
      <c r="B108" s="13">
        <v>29</v>
      </c>
      <c r="C108" s="11" t="s">
        <v>139</v>
      </c>
      <c r="D108" s="11">
        <v>4</v>
      </c>
      <c r="E108" s="11">
        <v>5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1"/>
      <c r="B109" s="13">
        <v>30</v>
      </c>
      <c r="C109" s="11" t="s">
        <v>140</v>
      </c>
      <c r="D109" s="11"/>
      <c r="E109" s="1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1"/>
      <c r="B110" s="13">
        <v>31</v>
      </c>
      <c r="C110" s="11" t="s">
        <v>141</v>
      </c>
      <c r="D110" s="11"/>
      <c r="E110" s="1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1"/>
      <c r="B111" s="15" t="s">
        <v>142</v>
      </c>
      <c r="C111" s="16" t="s">
        <v>143</v>
      </c>
      <c r="D111" s="11"/>
      <c r="E111" s="1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1"/>
      <c r="B112" s="15" t="s">
        <v>144</v>
      </c>
      <c r="C112" s="11" t="s">
        <v>145</v>
      </c>
      <c r="D112" s="11"/>
      <c r="E112" s="1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1"/>
      <c r="B113" s="15" t="s">
        <v>146</v>
      </c>
      <c r="C113" s="11" t="s">
        <v>147</v>
      </c>
      <c r="D113" s="11"/>
      <c r="E113" s="1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1"/>
      <c r="B114" s="15" t="s">
        <v>148</v>
      </c>
      <c r="C114" s="11" t="s">
        <v>149</v>
      </c>
      <c r="D114" s="11"/>
      <c r="E114" s="1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48" x14ac:dyDescent="0.2">
      <c r="A115" s="1"/>
      <c r="B115" s="13">
        <v>32</v>
      </c>
      <c r="C115" s="16" t="s">
        <v>150</v>
      </c>
      <c r="D115" s="11">
        <v>350</v>
      </c>
      <c r="E115" s="11">
        <v>750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1"/>
      <c r="B116" s="13">
        <v>33</v>
      </c>
      <c r="C116" s="11" t="s">
        <v>151</v>
      </c>
      <c r="D116" s="11">
        <v>250</v>
      </c>
      <c r="E116" s="11">
        <v>550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1"/>
      <c r="B117" s="13">
        <v>34</v>
      </c>
      <c r="C117" s="11" t="s">
        <v>152</v>
      </c>
      <c r="D117" s="11">
        <v>12</v>
      </c>
      <c r="E117" s="11">
        <v>56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1"/>
      <c r="B118" s="13" t="s">
        <v>153</v>
      </c>
      <c r="C118" s="14" t="s">
        <v>90</v>
      </c>
      <c r="D118" s="11">
        <v>1</v>
      </c>
      <c r="E118" s="11">
        <v>15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1"/>
      <c r="B119" s="13" t="s">
        <v>154</v>
      </c>
      <c r="C119" s="14" t="s">
        <v>92</v>
      </c>
      <c r="D119" s="11">
        <v>9</v>
      </c>
      <c r="E119" s="11">
        <v>30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1"/>
      <c r="B120" s="13" t="s">
        <v>155</v>
      </c>
      <c r="C120" s="14" t="s">
        <v>94</v>
      </c>
      <c r="D120" s="11">
        <v>0</v>
      </c>
      <c r="E120" s="11">
        <v>0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1"/>
      <c r="B121" s="13" t="s">
        <v>156</v>
      </c>
      <c r="C121" s="14" t="s">
        <v>96</v>
      </c>
      <c r="D121" s="11">
        <v>2</v>
      </c>
      <c r="E121" s="11">
        <v>5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1"/>
      <c r="B122" s="13" t="s">
        <v>157</v>
      </c>
      <c r="C122" s="14" t="s">
        <v>98</v>
      </c>
      <c r="D122" s="11">
        <v>0</v>
      </c>
      <c r="E122" s="11">
        <v>6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1"/>
      <c r="B123" s="13">
        <v>35</v>
      </c>
      <c r="C123" s="16" t="s">
        <v>158</v>
      </c>
      <c r="D123" s="11">
        <v>7</v>
      </c>
      <c r="E123" s="11">
        <v>11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1"/>
      <c r="B124" s="13">
        <v>36</v>
      </c>
      <c r="C124" s="16" t="s">
        <v>159</v>
      </c>
      <c r="D124" s="11"/>
      <c r="E124" s="1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1"/>
      <c r="B125" s="13" t="s">
        <v>160</v>
      </c>
      <c r="C125" s="14" t="s">
        <v>90</v>
      </c>
      <c r="D125" s="11"/>
      <c r="E125" s="1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1"/>
      <c r="B126" s="13" t="s">
        <v>161</v>
      </c>
      <c r="C126" s="14" t="s">
        <v>92</v>
      </c>
      <c r="D126" s="11"/>
      <c r="E126" s="1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1"/>
      <c r="B127" s="13" t="s">
        <v>162</v>
      </c>
      <c r="C127" s="14" t="s">
        <v>94</v>
      </c>
      <c r="D127" s="11"/>
      <c r="E127" s="1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1"/>
      <c r="B128" s="13" t="s">
        <v>163</v>
      </c>
      <c r="C128" s="14" t="s">
        <v>96</v>
      </c>
      <c r="D128" s="11"/>
      <c r="E128" s="1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1"/>
      <c r="B129" s="13" t="s">
        <v>164</v>
      </c>
      <c r="C129" s="14" t="s">
        <v>98</v>
      </c>
      <c r="D129" s="11"/>
      <c r="E129" s="1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1"/>
      <c r="B130" s="13">
        <v>37</v>
      </c>
      <c r="C130" s="11" t="s">
        <v>165</v>
      </c>
      <c r="D130" s="11"/>
      <c r="E130" s="1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1"/>
      <c r="B131" s="13" t="s">
        <v>166</v>
      </c>
      <c r="C131" s="11" t="s">
        <v>167</v>
      </c>
      <c r="D131" s="11">
        <v>2</v>
      </c>
      <c r="E131" s="11">
        <v>1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1"/>
      <c r="B132" s="13" t="s">
        <v>168</v>
      </c>
      <c r="C132" s="11" t="s">
        <v>169</v>
      </c>
      <c r="D132" s="11"/>
      <c r="E132" s="1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2:G3"/>
    <mergeCell ref="B62:E63"/>
  </mergeCells>
  <printOptions horizontalCentered="1"/>
  <pageMargins left="0.15748031496062992" right="0.23622047244094491" top="0.55118110236220474" bottom="0.55118110236220474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9" workbookViewId="0">
      <selection activeCell="E65" sqref="E65"/>
    </sheetView>
  </sheetViews>
  <sheetFormatPr defaultColWidth="12.625" defaultRowHeight="15" customHeight="1" x14ac:dyDescent="0.2"/>
  <cols>
    <col min="1" max="1" width="7.875" customWidth="1"/>
    <col min="2" max="2" width="6.375" customWidth="1"/>
    <col min="3" max="3" width="44.125" customWidth="1"/>
    <col min="4" max="4" width="14.75" customWidth="1"/>
    <col min="5" max="5" width="20.125" customWidth="1"/>
    <col min="6" max="6" width="14" customWidth="1"/>
    <col min="7" max="7" width="16.875" customWidth="1"/>
    <col min="8" max="26" width="7.875" customWidth="1"/>
  </cols>
  <sheetData>
    <row r="1" spans="1:26" ht="12" customHeigh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">
      <c r="A2" s="1"/>
      <c r="B2" s="55" t="s">
        <v>0</v>
      </c>
      <c r="C2" s="56"/>
      <c r="D2" s="56"/>
      <c r="E2" s="56"/>
      <c r="F2" s="56"/>
      <c r="G2" s="5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 x14ac:dyDescent="0.2">
      <c r="A3" s="1"/>
      <c r="B3" s="58"/>
      <c r="C3" s="59"/>
      <c r="D3" s="59"/>
      <c r="E3" s="59"/>
      <c r="F3" s="59"/>
      <c r="G3" s="6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">
      <c r="A4" s="1"/>
      <c r="B4" s="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1"/>
      <c r="B5" s="5" t="s">
        <v>6</v>
      </c>
      <c r="C5" s="5" t="s">
        <v>7</v>
      </c>
      <c r="D5" s="6"/>
      <c r="E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">
      <c r="A6" s="1"/>
      <c r="B6" s="4">
        <v>1</v>
      </c>
      <c r="C6" s="7" t="s">
        <v>8</v>
      </c>
      <c r="D6" s="4" t="s">
        <v>9</v>
      </c>
      <c r="E6" s="6">
        <v>51</v>
      </c>
      <c r="F6" s="6">
        <f>D65+E65</f>
        <v>58</v>
      </c>
      <c r="G6" s="48">
        <f t="shared" ref="G6:G8" si="0">(F6-E6)/E6</f>
        <v>0.13725490196078433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1"/>
      <c r="B7" s="4">
        <v>2</v>
      </c>
      <c r="C7" s="7" t="s">
        <v>10</v>
      </c>
      <c r="D7" s="4" t="s">
        <v>9</v>
      </c>
      <c r="E7" s="6">
        <f>E6-9-1-12</f>
        <v>29</v>
      </c>
      <c r="F7" s="6">
        <v>32</v>
      </c>
      <c r="G7" s="48">
        <f t="shared" si="0"/>
        <v>0.10344827586206896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">
      <c r="A8" s="1"/>
      <c r="B8" s="4">
        <v>3</v>
      </c>
      <c r="C8" s="7" t="s">
        <v>11</v>
      </c>
      <c r="D8" s="4" t="s">
        <v>9</v>
      </c>
      <c r="E8" s="6">
        <v>10</v>
      </c>
      <c r="F8" s="6">
        <v>8</v>
      </c>
      <c r="G8" s="48">
        <f t="shared" si="0"/>
        <v>-0.2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">
      <c r="A9" s="1"/>
      <c r="B9" s="4">
        <v>4</v>
      </c>
      <c r="C9" s="7" t="s">
        <v>12</v>
      </c>
      <c r="D9" s="4" t="s">
        <v>13</v>
      </c>
      <c r="E9" s="48">
        <f>E7/E6</f>
        <v>0.56862745098039214</v>
      </c>
      <c r="F9" s="48">
        <f t="shared" ref="F9" si="1">F7/F6</f>
        <v>0.55172413793103448</v>
      </c>
      <c r="G9" s="48">
        <f>(F9-E9)/E9</f>
        <v>-2.9726516052318644E-2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">
      <c r="A10" s="1"/>
      <c r="B10" s="4">
        <v>5</v>
      </c>
      <c r="C10" s="7" t="s">
        <v>14</v>
      </c>
      <c r="D10" s="4" t="s">
        <v>9</v>
      </c>
      <c r="E10" s="6"/>
      <c r="F10" s="6"/>
      <c r="G10" s="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">
      <c r="A11" s="1"/>
      <c r="B11" s="4">
        <v>6</v>
      </c>
      <c r="C11" s="7" t="s">
        <v>15</v>
      </c>
      <c r="D11" s="4" t="s">
        <v>16</v>
      </c>
      <c r="E11" s="6"/>
      <c r="F11" s="6"/>
      <c r="G11" s="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">
      <c r="A12" s="1"/>
      <c r="B12" s="4">
        <v>7</v>
      </c>
      <c r="C12" s="7" t="s">
        <v>17</v>
      </c>
      <c r="D12" s="4" t="s">
        <v>9</v>
      </c>
      <c r="E12" s="6"/>
      <c r="F12" s="6"/>
      <c r="G12" s="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7.25" customHeight="1" x14ac:dyDescent="0.2">
      <c r="A13" s="1"/>
      <c r="B13" s="5" t="s">
        <v>18</v>
      </c>
      <c r="C13" s="5" t="s">
        <v>19</v>
      </c>
      <c r="D13" s="6"/>
      <c r="E13" s="6"/>
      <c r="F13" s="6"/>
      <c r="G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">
      <c r="A14" s="1"/>
      <c r="B14" s="4">
        <v>8</v>
      </c>
      <c r="C14" s="7" t="s">
        <v>20</v>
      </c>
      <c r="D14" s="4" t="s">
        <v>21</v>
      </c>
      <c r="E14" s="6"/>
      <c r="F14" s="6"/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1"/>
      <c r="B15" s="8" t="s">
        <v>22</v>
      </c>
      <c r="C15" s="7" t="s">
        <v>23</v>
      </c>
      <c r="D15" s="4" t="s">
        <v>21</v>
      </c>
      <c r="E15" s="6"/>
      <c r="F15" s="6"/>
      <c r="G15" s="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">
      <c r="A16" s="1"/>
      <c r="B16" s="8" t="s">
        <v>24</v>
      </c>
      <c r="C16" s="7" t="s">
        <v>25</v>
      </c>
      <c r="D16" s="4" t="s">
        <v>21</v>
      </c>
      <c r="E16" s="6"/>
      <c r="F16" s="6"/>
      <c r="G16" s="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">
      <c r="A17" s="1"/>
      <c r="B17" s="8" t="s">
        <v>26</v>
      </c>
      <c r="C17" s="7" t="s">
        <v>27</v>
      </c>
      <c r="D17" s="4" t="s">
        <v>21</v>
      </c>
      <c r="E17" s="6"/>
      <c r="F17" s="6"/>
      <c r="G17" s="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">
      <c r="A18" s="1"/>
      <c r="B18" s="4">
        <v>9</v>
      </c>
      <c r="C18" s="7" t="s">
        <v>28</v>
      </c>
      <c r="D18" s="4" t="s">
        <v>29</v>
      </c>
      <c r="E18" s="6"/>
      <c r="F18" s="6"/>
      <c r="G18" s="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1"/>
      <c r="B19" s="4">
        <v>10</v>
      </c>
      <c r="C19" s="7" t="s">
        <v>30</v>
      </c>
      <c r="D19" s="4" t="s">
        <v>29</v>
      </c>
      <c r="E19" s="6"/>
      <c r="F19" s="6"/>
      <c r="G19" s="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">
      <c r="A20" s="1"/>
      <c r="B20" s="8"/>
      <c r="C20" s="7" t="s">
        <v>31</v>
      </c>
      <c r="D20" s="6"/>
      <c r="E20" s="6"/>
      <c r="F20" s="6"/>
      <c r="G20" s="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">
      <c r="A21" s="1"/>
      <c r="B21" s="8" t="s">
        <v>32</v>
      </c>
      <c r="C21" s="7" t="s">
        <v>33</v>
      </c>
      <c r="D21" s="4" t="s">
        <v>29</v>
      </c>
      <c r="E21" s="6"/>
      <c r="F21" s="6"/>
      <c r="G21" s="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1"/>
      <c r="B22" s="8" t="s">
        <v>34</v>
      </c>
      <c r="C22" s="7" t="s">
        <v>35</v>
      </c>
      <c r="D22" s="4" t="s">
        <v>29</v>
      </c>
      <c r="E22" s="6"/>
      <c r="F22" s="6"/>
      <c r="G22" s="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1"/>
      <c r="B23" s="8" t="s">
        <v>36</v>
      </c>
      <c r="C23" s="7" t="s">
        <v>37</v>
      </c>
      <c r="D23" s="4" t="s">
        <v>29</v>
      </c>
      <c r="E23" s="6"/>
      <c r="F23" s="6"/>
      <c r="G23" s="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1"/>
      <c r="B24" s="4">
        <v>11</v>
      </c>
      <c r="C24" s="7" t="s">
        <v>38</v>
      </c>
      <c r="D24" s="4" t="s">
        <v>39</v>
      </c>
      <c r="E24" s="6"/>
      <c r="F24" s="6"/>
      <c r="G24" s="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1"/>
      <c r="B25" s="4">
        <v>12</v>
      </c>
      <c r="C25" s="7" t="s">
        <v>40</v>
      </c>
      <c r="D25" s="4" t="s">
        <v>29</v>
      </c>
      <c r="E25" s="6"/>
      <c r="F25" s="6"/>
      <c r="G25" s="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1"/>
      <c r="B26" s="9" t="s">
        <v>41</v>
      </c>
      <c r="C26" s="7" t="s">
        <v>42</v>
      </c>
      <c r="D26" s="4" t="s">
        <v>43</v>
      </c>
      <c r="E26" s="6"/>
      <c r="F26" s="6"/>
      <c r="G26" s="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1"/>
      <c r="B27" s="9" t="s">
        <v>44</v>
      </c>
      <c r="C27" s="7" t="s">
        <v>45</v>
      </c>
      <c r="D27" s="4" t="s">
        <v>43</v>
      </c>
      <c r="E27" s="6"/>
      <c r="F27" s="6"/>
      <c r="G27" s="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1"/>
      <c r="B28" s="9" t="s">
        <v>46</v>
      </c>
      <c r="C28" s="7" t="s">
        <v>47</v>
      </c>
      <c r="D28" s="4" t="s">
        <v>43</v>
      </c>
      <c r="E28" s="6"/>
      <c r="F28" s="6"/>
      <c r="G28" s="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1"/>
      <c r="B29" s="4">
        <v>13</v>
      </c>
      <c r="C29" s="7" t="s">
        <v>48</v>
      </c>
      <c r="D29" s="4" t="s">
        <v>21</v>
      </c>
      <c r="E29" s="6"/>
      <c r="F29" s="6"/>
      <c r="G29" s="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1"/>
      <c r="B30" s="9" t="s">
        <v>49</v>
      </c>
      <c r="C30" s="7" t="s">
        <v>50</v>
      </c>
      <c r="D30" s="3" t="s">
        <v>13</v>
      </c>
      <c r="E30" s="6"/>
      <c r="F30" s="6"/>
      <c r="G30" s="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1"/>
      <c r="B31" s="9" t="s">
        <v>51</v>
      </c>
      <c r="C31" s="7" t="s">
        <v>52</v>
      </c>
      <c r="D31" s="3" t="s">
        <v>13</v>
      </c>
      <c r="E31" s="6"/>
      <c r="F31" s="6"/>
      <c r="G31" s="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">
      <c r="A32" s="1"/>
      <c r="B32" s="9" t="s">
        <v>53</v>
      </c>
      <c r="C32" s="7" t="s">
        <v>54</v>
      </c>
      <c r="D32" s="4" t="s">
        <v>13</v>
      </c>
      <c r="E32" s="6"/>
      <c r="F32" s="6"/>
      <c r="G32" s="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">
      <c r="A33" s="1"/>
      <c r="B33" s="5" t="s">
        <v>55</v>
      </c>
      <c r="C33" s="5" t="s">
        <v>56</v>
      </c>
      <c r="D33" s="6"/>
      <c r="E33" s="6"/>
      <c r="F33" s="6"/>
      <c r="G33" s="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">
      <c r="A34" s="1"/>
      <c r="B34" s="4">
        <v>14</v>
      </c>
      <c r="C34" s="7" t="s">
        <v>57</v>
      </c>
      <c r="D34" s="4" t="s">
        <v>21</v>
      </c>
      <c r="E34" s="6"/>
      <c r="F34" s="6"/>
      <c r="G34" s="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">
      <c r="A35" s="1"/>
      <c r="B35" s="4">
        <v>15</v>
      </c>
      <c r="C35" s="7" t="s">
        <v>58</v>
      </c>
      <c r="D35" s="4" t="s">
        <v>21</v>
      </c>
      <c r="E35" s="6"/>
      <c r="F35" s="6"/>
      <c r="G35" s="6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">
      <c r="A36" s="1"/>
      <c r="B36" s="4">
        <v>16</v>
      </c>
      <c r="C36" s="7" t="s">
        <v>59</v>
      </c>
      <c r="D36" s="4" t="s">
        <v>13</v>
      </c>
      <c r="E36" s="6"/>
      <c r="F36" s="6"/>
      <c r="G36" s="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1"/>
      <c r="B37" s="4">
        <v>17</v>
      </c>
      <c r="C37" s="7" t="s">
        <v>60</v>
      </c>
      <c r="D37" s="4" t="s">
        <v>13</v>
      </c>
      <c r="E37" s="6"/>
      <c r="F37" s="6"/>
      <c r="G37" s="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">
      <c r="A38" s="1"/>
      <c r="B38" s="4">
        <v>18</v>
      </c>
      <c r="C38" s="7" t="s">
        <v>61</v>
      </c>
      <c r="D38" s="4" t="s">
        <v>21</v>
      </c>
      <c r="E38" s="6"/>
      <c r="F38" s="6"/>
      <c r="G38" s="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1"/>
      <c r="B39" s="4">
        <v>19</v>
      </c>
      <c r="C39" s="7" t="s">
        <v>62</v>
      </c>
      <c r="D39" s="4" t="s">
        <v>21</v>
      </c>
      <c r="E39" s="6"/>
      <c r="F39" s="6"/>
      <c r="G39" s="6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">
      <c r="A40" s="1"/>
      <c r="B40" s="4">
        <v>20</v>
      </c>
      <c r="C40" s="7" t="s">
        <v>63</v>
      </c>
      <c r="D40" s="4" t="s">
        <v>21</v>
      </c>
      <c r="E40" s="6"/>
      <c r="F40" s="6"/>
      <c r="G40" s="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">
      <c r="A41" s="1"/>
      <c r="B41" s="4">
        <v>21</v>
      </c>
      <c r="C41" s="7" t="s">
        <v>64</v>
      </c>
      <c r="D41" s="4" t="s">
        <v>21</v>
      </c>
      <c r="E41" s="6"/>
      <c r="F41" s="6"/>
      <c r="G41" s="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1"/>
      <c r="B42" s="4">
        <v>22</v>
      </c>
      <c r="C42" s="7" t="s">
        <v>65</v>
      </c>
      <c r="D42" s="4" t="s">
        <v>21</v>
      </c>
      <c r="E42" s="6"/>
      <c r="F42" s="6"/>
      <c r="G42" s="6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5" t="s">
        <v>66</v>
      </c>
      <c r="C43" s="5" t="s">
        <v>67</v>
      </c>
      <c r="D43" s="6"/>
      <c r="E43" s="6"/>
      <c r="F43" s="6"/>
      <c r="G43" s="6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">
      <c r="A44" s="1"/>
      <c r="B44" s="4">
        <v>23</v>
      </c>
      <c r="C44" s="7" t="s">
        <v>68</v>
      </c>
      <c r="D44" s="4" t="s">
        <v>13</v>
      </c>
      <c r="E44" s="6"/>
      <c r="F44" s="6"/>
      <c r="G44" s="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1"/>
      <c r="B45" s="4">
        <v>24</v>
      </c>
      <c r="C45" s="7" t="s">
        <v>69</v>
      </c>
      <c r="D45" s="4" t="s">
        <v>9</v>
      </c>
      <c r="E45" s="6"/>
      <c r="F45" s="6"/>
      <c r="G45" s="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">
      <c r="A46" s="1"/>
      <c r="B46" s="4">
        <v>25</v>
      </c>
      <c r="C46" s="7" t="s">
        <v>70</v>
      </c>
      <c r="D46" s="4" t="s">
        <v>9</v>
      </c>
      <c r="E46" s="6"/>
      <c r="F46" s="6"/>
      <c r="G46" s="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">
      <c r="A47" s="1"/>
      <c r="B47" s="4">
        <v>26</v>
      </c>
      <c r="C47" s="7" t="s">
        <v>71</v>
      </c>
      <c r="D47" s="4" t="s">
        <v>13</v>
      </c>
      <c r="E47" s="6"/>
      <c r="F47" s="6"/>
      <c r="G47" s="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">
      <c r="A48" s="1"/>
      <c r="B48" s="4">
        <v>27</v>
      </c>
      <c r="C48" s="7" t="s">
        <v>72</v>
      </c>
      <c r="D48" s="4" t="s">
        <v>9</v>
      </c>
      <c r="E48" s="6"/>
      <c r="F48" s="6"/>
      <c r="G48" s="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1"/>
      <c r="B49" s="4">
        <v>28</v>
      </c>
      <c r="C49" s="7" t="s">
        <v>73</v>
      </c>
      <c r="D49" s="4" t="s">
        <v>13</v>
      </c>
      <c r="E49" s="6"/>
      <c r="F49" s="6"/>
      <c r="G49" s="6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">
      <c r="A50" s="1"/>
      <c r="B50" s="4">
        <v>29</v>
      </c>
      <c r="C50" s="7" t="s">
        <v>74</v>
      </c>
      <c r="D50" s="4" t="s">
        <v>13</v>
      </c>
      <c r="E50" s="6"/>
      <c r="F50" s="6"/>
      <c r="G50" s="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1"/>
      <c r="B51" s="4">
        <v>30</v>
      </c>
      <c r="C51" s="7" t="s">
        <v>75</v>
      </c>
      <c r="D51" s="4" t="s">
        <v>13</v>
      </c>
      <c r="E51" s="6"/>
      <c r="F51" s="6"/>
      <c r="G51" s="6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">
      <c r="A52" s="1"/>
      <c r="B52" s="4">
        <v>31</v>
      </c>
      <c r="C52" s="7" t="s">
        <v>76</v>
      </c>
      <c r="D52" s="4" t="s">
        <v>13</v>
      </c>
      <c r="E52" s="6"/>
      <c r="F52" s="6"/>
      <c r="G52" s="6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1"/>
      <c r="B53" s="4">
        <v>32</v>
      </c>
      <c r="C53" s="7" t="s">
        <v>77</v>
      </c>
      <c r="D53" s="4" t="s">
        <v>13</v>
      </c>
      <c r="E53" s="6"/>
      <c r="F53" s="6"/>
      <c r="G53" s="6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1"/>
      <c r="B54" s="5" t="s">
        <v>78</v>
      </c>
      <c r="C54" s="5" t="s">
        <v>79</v>
      </c>
      <c r="D54" s="6"/>
      <c r="E54" s="6"/>
      <c r="F54" s="6"/>
      <c r="G54" s="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">
      <c r="A55" s="1"/>
      <c r="B55" s="4">
        <v>33</v>
      </c>
      <c r="C55" s="7" t="s">
        <v>80</v>
      </c>
      <c r="D55" s="4" t="s">
        <v>13</v>
      </c>
      <c r="E55" s="6"/>
      <c r="F55" s="6"/>
      <c r="G55" s="6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">
      <c r="A56" s="1"/>
      <c r="B56" s="4">
        <v>34</v>
      </c>
      <c r="C56" s="7" t="s">
        <v>81</v>
      </c>
      <c r="D56" s="4" t="s">
        <v>13</v>
      </c>
      <c r="E56" s="6"/>
      <c r="F56" s="6"/>
      <c r="G56" s="6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">
      <c r="A57" s="1"/>
      <c r="B57" s="4">
        <v>35</v>
      </c>
      <c r="C57" s="7" t="s">
        <v>82</v>
      </c>
      <c r="D57" s="4" t="s">
        <v>13</v>
      </c>
      <c r="E57" s="6"/>
      <c r="F57" s="6"/>
      <c r="G57" s="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1"/>
      <c r="B58" s="4">
        <v>36</v>
      </c>
      <c r="C58" s="7" t="s">
        <v>83</v>
      </c>
      <c r="D58" s="4" t="s">
        <v>13</v>
      </c>
      <c r="E58" s="6"/>
      <c r="F58" s="6"/>
      <c r="G58" s="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1"/>
      <c r="B59" s="4">
        <v>37</v>
      </c>
      <c r="C59" s="7" t="s">
        <v>84</v>
      </c>
      <c r="D59" s="4" t="s">
        <v>13</v>
      </c>
      <c r="E59" s="6"/>
      <c r="F59" s="6"/>
      <c r="G59" s="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1"/>
      <c r="B62" s="61" t="s">
        <v>85</v>
      </c>
      <c r="C62" s="62"/>
      <c r="D62" s="62"/>
      <c r="E62" s="6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5">
      <c r="A63" s="1"/>
      <c r="B63" s="59"/>
      <c r="C63" s="59"/>
      <c r="D63" s="59"/>
      <c r="E63" s="59"/>
      <c r="F63" s="10"/>
      <c r="G63" s="10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1"/>
      <c r="C64" s="12" t="s">
        <v>1</v>
      </c>
      <c r="D64" s="12" t="s">
        <v>86</v>
      </c>
      <c r="E64" s="12" t="s">
        <v>87</v>
      </c>
      <c r="F64" s="10"/>
      <c r="G64" s="10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1"/>
      <c r="B65" s="13">
        <v>1</v>
      </c>
      <c r="C65" s="14" t="s">
        <v>88</v>
      </c>
      <c r="D65" s="1">
        <f>SUM(D66:D70)</f>
        <v>23</v>
      </c>
      <c r="E65" s="11">
        <f>SUM(E66:E70)</f>
        <v>35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1"/>
      <c r="B66" s="15" t="s">
        <v>89</v>
      </c>
      <c r="C66" s="14" t="s">
        <v>90</v>
      </c>
      <c r="D66" s="11">
        <v>1</v>
      </c>
      <c r="E66" s="11">
        <v>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1"/>
      <c r="B67" s="15" t="s">
        <v>91</v>
      </c>
      <c r="C67" s="14" t="s">
        <v>92</v>
      </c>
      <c r="D67" s="11">
        <v>2</v>
      </c>
      <c r="E67" s="11">
        <v>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1"/>
      <c r="B68" s="15" t="s">
        <v>93</v>
      </c>
      <c r="C68" s="14" t="s">
        <v>94</v>
      </c>
      <c r="D68" s="11">
        <v>5</v>
      </c>
      <c r="E68" s="11">
        <v>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1"/>
      <c r="B69" s="15" t="s">
        <v>95</v>
      </c>
      <c r="C69" s="14" t="s">
        <v>96</v>
      </c>
      <c r="D69" s="11">
        <v>8</v>
      </c>
      <c r="E69" s="11">
        <v>12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1"/>
      <c r="B70" s="15" t="s">
        <v>97</v>
      </c>
      <c r="C70" s="14" t="s">
        <v>98</v>
      </c>
      <c r="D70" s="11">
        <v>7</v>
      </c>
      <c r="E70" s="11">
        <v>11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1"/>
      <c r="B71" s="13">
        <v>2</v>
      </c>
      <c r="C71" s="14" t="s">
        <v>99</v>
      </c>
      <c r="D71" s="11"/>
      <c r="E71" s="1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1"/>
      <c r="B72" s="13">
        <v>3</v>
      </c>
      <c r="C72" s="14" t="s">
        <v>100</v>
      </c>
      <c r="D72" s="11"/>
      <c r="E72" s="1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1"/>
      <c r="B73" s="13">
        <v>4</v>
      </c>
      <c r="C73" s="14" t="s">
        <v>101</v>
      </c>
      <c r="D73" s="11"/>
      <c r="E73" s="1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1"/>
      <c r="B74" s="13">
        <v>5</v>
      </c>
      <c r="C74" s="14" t="s">
        <v>102</v>
      </c>
      <c r="D74" s="11"/>
      <c r="E74" s="1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1"/>
      <c r="B75" s="13">
        <v>6</v>
      </c>
      <c r="C75" s="14" t="s">
        <v>103</v>
      </c>
      <c r="D75" s="11"/>
      <c r="E75" s="1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1"/>
      <c r="B76" s="13">
        <v>7</v>
      </c>
      <c r="C76" s="14" t="s">
        <v>104</v>
      </c>
      <c r="D76" s="11"/>
      <c r="E76" s="1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1"/>
      <c r="B77" s="13">
        <v>8</v>
      </c>
      <c r="C77" s="14" t="s">
        <v>105</v>
      </c>
      <c r="D77" s="11"/>
      <c r="E77" s="1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1"/>
      <c r="B78" s="13">
        <v>9</v>
      </c>
      <c r="C78" s="14" t="s">
        <v>106</v>
      </c>
      <c r="D78" s="11"/>
      <c r="E78" s="1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1"/>
      <c r="B79" s="13">
        <v>10</v>
      </c>
      <c r="C79" s="14" t="s">
        <v>107</v>
      </c>
      <c r="D79" s="11"/>
      <c r="E79" s="1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1"/>
      <c r="B80" s="13">
        <v>11</v>
      </c>
      <c r="C80" s="14" t="s">
        <v>108</v>
      </c>
      <c r="D80" s="11"/>
      <c r="E80" s="1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1"/>
      <c r="B81" s="13">
        <v>12</v>
      </c>
      <c r="C81" s="14" t="s">
        <v>109</v>
      </c>
      <c r="D81" s="11"/>
      <c r="E81" s="1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1"/>
      <c r="B82" s="13">
        <v>13</v>
      </c>
      <c r="C82" s="14" t="s">
        <v>110</v>
      </c>
      <c r="D82" s="11"/>
      <c r="E82" s="1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1"/>
      <c r="B83" s="15" t="s">
        <v>49</v>
      </c>
      <c r="C83" s="14" t="s">
        <v>111</v>
      </c>
      <c r="D83" s="11"/>
      <c r="E83" s="1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1"/>
      <c r="B84" s="15" t="s">
        <v>51</v>
      </c>
      <c r="C84" s="14" t="s">
        <v>112</v>
      </c>
      <c r="D84" s="11"/>
      <c r="E84" s="1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1"/>
      <c r="B85" s="13">
        <v>14</v>
      </c>
      <c r="C85" s="11" t="s">
        <v>113</v>
      </c>
      <c r="D85" s="11"/>
      <c r="E85" s="1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1"/>
      <c r="B86" s="13">
        <v>15</v>
      </c>
      <c r="C86" s="11" t="s">
        <v>114</v>
      </c>
      <c r="D86" s="11"/>
      <c r="E86" s="1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1"/>
      <c r="B87" s="13">
        <v>16</v>
      </c>
      <c r="C87" s="11" t="s">
        <v>115</v>
      </c>
      <c r="D87" s="11"/>
      <c r="E87" s="1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1"/>
      <c r="B88" s="13">
        <v>17</v>
      </c>
      <c r="C88" s="11" t="s">
        <v>116</v>
      </c>
      <c r="D88" s="11"/>
      <c r="E88" s="1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1"/>
      <c r="B89" s="13">
        <v>18</v>
      </c>
      <c r="C89" s="11" t="s">
        <v>117</v>
      </c>
      <c r="D89" s="11"/>
      <c r="E89" s="1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1"/>
      <c r="B90" s="13">
        <v>19</v>
      </c>
      <c r="C90" s="11" t="s">
        <v>118</v>
      </c>
      <c r="D90" s="11"/>
      <c r="E90" s="1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1"/>
      <c r="B91" s="13">
        <v>20</v>
      </c>
      <c r="C91" s="11" t="s">
        <v>119</v>
      </c>
      <c r="D91" s="11"/>
      <c r="E91" s="1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1"/>
      <c r="B92" s="13">
        <v>21</v>
      </c>
      <c r="C92" s="11" t="s">
        <v>120</v>
      </c>
      <c r="D92" s="11"/>
      <c r="E92" s="1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1"/>
      <c r="B93" s="13">
        <v>22</v>
      </c>
      <c r="C93" s="11" t="s">
        <v>121</v>
      </c>
      <c r="D93" s="11"/>
      <c r="E93" s="1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1"/>
      <c r="B94" s="13">
        <v>23</v>
      </c>
      <c r="C94" s="11" t="s">
        <v>122</v>
      </c>
      <c r="D94" s="11"/>
      <c r="E94" s="1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1"/>
      <c r="B95" s="13">
        <v>24</v>
      </c>
      <c r="C95" s="11" t="s">
        <v>123</v>
      </c>
      <c r="D95" s="11"/>
      <c r="E95" s="1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1"/>
      <c r="B96" s="15" t="s">
        <v>124</v>
      </c>
      <c r="C96" s="11" t="s">
        <v>125</v>
      </c>
      <c r="D96" s="11"/>
      <c r="E96" s="1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1"/>
      <c r="B97" s="15" t="s">
        <v>126</v>
      </c>
      <c r="C97" s="11" t="s">
        <v>127</v>
      </c>
      <c r="D97" s="11"/>
      <c r="E97" s="1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1"/>
      <c r="B98" s="15" t="s">
        <v>128</v>
      </c>
      <c r="C98" s="11" t="s">
        <v>129</v>
      </c>
      <c r="D98" s="11"/>
      <c r="E98" s="1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1"/>
      <c r="B99" s="13">
        <v>25</v>
      </c>
      <c r="C99" s="11" t="s">
        <v>130</v>
      </c>
      <c r="D99" s="11"/>
      <c r="E99" s="1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1"/>
      <c r="B100" s="13">
        <v>26</v>
      </c>
      <c r="C100" s="16" t="s">
        <v>131</v>
      </c>
      <c r="D100" s="11"/>
      <c r="E100" s="1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1"/>
      <c r="B101" s="13">
        <v>27</v>
      </c>
      <c r="C101" s="11" t="s">
        <v>132</v>
      </c>
      <c r="D101" s="11"/>
      <c r="E101" s="1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1"/>
      <c r="B102" s="13">
        <v>28</v>
      </c>
      <c r="C102" s="11" t="s">
        <v>133</v>
      </c>
      <c r="D102" s="11"/>
      <c r="E102" s="1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1"/>
      <c r="B103" s="15" t="s">
        <v>134</v>
      </c>
      <c r="C103" s="14" t="s">
        <v>90</v>
      </c>
      <c r="D103" s="11"/>
      <c r="E103" s="1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1"/>
      <c r="B104" s="15" t="s">
        <v>135</v>
      </c>
      <c r="C104" s="14" t="s">
        <v>92</v>
      </c>
      <c r="D104" s="11"/>
      <c r="E104" s="1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1"/>
      <c r="B105" s="15" t="s">
        <v>136</v>
      </c>
      <c r="C105" s="14" t="s">
        <v>94</v>
      </c>
      <c r="D105" s="11"/>
      <c r="E105" s="1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1"/>
      <c r="B106" s="15" t="s">
        <v>137</v>
      </c>
      <c r="C106" s="14" t="s">
        <v>96</v>
      </c>
      <c r="D106" s="11"/>
      <c r="E106" s="1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1"/>
      <c r="B107" s="15" t="s">
        <v>138</v>
      </c>
      <c r="C107" s="14" t="s">
        <v>98</v>
      </c>
      <c r="D107" s="11"/>
      <c r="E107" s="1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1"/>
      <c r="B108" s="13">
        <v>29</v>
      </c>
      <c r="C108" s="11" t="s">
        <v>139</v>
      </c>
      <c r="D108" s="11"/>
      <c r="E108" s="1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1"/>
      <c r="B109" s="13">
        <v>30</v>
      </c>
      <c r="C109" s="11" t="s">
        <v>140</v>
      </c>
      <c r="D109" s="11"/>
      <c r="E109" s="1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1"/>
      <c r="B110" s="13">
        <v>31</v>
      </c>
      <c r="C110" s="11" t="s">
        <v>141</v>
      </c>
      <c r="D110" s="11"/>
      <c r="E110" s="1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1"/>
      <c r="B111" s="15" t="s">
        <v>142</v>
      </c>
      <c r="C111" s="16" t="s">
        <v>143</v>
      </c>
      <c r="D111" s="11"/>
      <c r="E111" s="1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1"/>
      <c r="B112" s="15" t="s">
        <v>144</v>
      </c>
      <c r="C112" s="11" t="s">
        <v>145</v>
      </c>
      <c r="D112" s="11"/>
      <c r="E112" s="1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1"/>
      <c r="B113" s="15" t="s">
        <v>146</v>
      </c>
      <c r="C113" s="11" t="s">
        <v>147</v>
      </c>
      <c r="D113" s="11"/>
      <c r="E113" s="1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1"/>
      <c r="B114" s="15" t="s">
        <v>148</v>
      </c>
      <c r="C114" s="11" t="s">
        <v>149</v>
      </c>
      <c r="D114" s="11"/>
      <c r="E114" s="1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48" x14ac:dyDescent="0.2">
      <c r="A115" s="1"/>
      <c r="B115" s="13">
        <v>32</v>
      </c>
      <c r="C115" s="16" t="s">
        <v>150</v>
      </c>
      <c r="D115" s="11">
        <v>4</v>
      </c>
      <c r="E115" s="11">
        <v>4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1"/>
      <c r="B116" s="13">
        <v>33</v>
      </c>
      <c r="C116" s="11" t="s">
        <v>151</v>
      </c>
      <c r="D116" s="11">
        <v>4</v>
      </c>
      <c r="E116" s="11">
        <v>4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1"/>
      <c r="B117" s="13">
        <v>34</v>
      </c>
      <c r="C117" s="11" t="s">
        <v>152</v>
      </c>
      <c r="D117" s="11"/>
      <c r="E117" s="1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1"/>
      <c r="B118" s="13" t="s">
        <v>153</v>
      </c>
      <c r="C118" s="14" t="s">
        <v>90</v>
      </c>
      <c r="D118" s="11"/>
      <c r="E118" s="1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1"/>
      <c r="B119" s="13" t="s">
        <v>154</v>
      </c>
      <c r="C119" s="14" t="s">
        <v>92</v>
      </c>
      <c r="D119" s="11"/>
      <c r="E119" s="1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1"/>
      <c r="B120" s="13" t="s">
        <v>155</v>
      </c>
      <c r="C120" s="14" t="s">
        <v>94</v>
      </c>
      <c r="D120" s="11"/>
      <c r="E120" s="1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1"/>
      <c r="B121" s="13" t="s">
        <v>156</v>
      </c>
      <c r="C121" s="14" t="s">
        <v>96</v>
      </c>
      <c r="D121" s="11"/>
      <c r="E121" s="1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1"/>
      <c r="B122" s="13" t="s">
        <v>157</v>
      </c>
      <c r="C122" s="14" t="s">
        <v>98</v>
      </c>
      <c r="D122" s="11"/>
      <c r="E122" s="1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1"/>
      <c r="B123" s="13">
        <v>35</v>
      </c>
      <c r="C123" s="16" t="s">
        <v>158</v>
      </c>
      <c r="D123" s="11"/>
      <c r="E123" s="1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1"/>
      <c r="B124" s="13">
        <v>36</v>
      </c>
      <c r="C124" s="16" t="s">
        <v>159</v>
      </c>
      <c r="D124" s="11"/>
      <c r="E124" s="1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1"/>
      <c r="B125" s="13" t="s">
        <v>160</v>
      </c>
      <c r="C125" s="14" t="s">
        <v>90</v>
      </c>
      <c r="D125" s="11"/>
      <c r="E125" s="1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1"/>
      <c r="B126" s="13" t="s">
        <v>161</v>
      </c>
      <c r="C126" s="14" t="s">
        <v>92</v>
      </c>
      <c r="D126" s="11"/>
      <c r="E126" s="1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1"/>
      <c r="B127" s="13" t="s">
        <v>162</v>
      </c>
      <c r="C127" s="14" t="s">
        <v>94</v>
      </c>
      <c r="D127" s="11"/>
      <c r="E127" s="1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1"/>
      <c r="B128" s="13" t="s">
        <v>163</v>
      </c>
      <c r="C128" s="14" t="s">
        <v>96</v>
      </c>
      <c r="D128" s="11"/>
      <c r="E128" s="1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1"/>
      <c r="B129" s="13" t="s">
        <v>164</v>
      </c>
      <c r="C129" s="14" t="s">
        <v>98</v>
      </c>
      <c r="D129" s="11"/>
      <c r="E129" s="1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1"/>
      <c r="B130" s="13">
        <v>37</v>
      </c>
      <c r="C130" s="11" t="s">
        <v>165</v>
      </c>
      <c r="D130" s="11"/>
      <c r="E130" s="1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1"/>
      <c r="B131" s="13" t="s">
        <v>166</v>
      </c>
      <c r="C131" s="11" t="s">
        <v>167</v>
      </c>
      <c r="D131" s="11"/>
      <c r="E131" s="1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1"/>
      <c r="B132" s="13" t="s">
        <v>168</v>
      </c>
      <c r="C132" s="11" t="s">
        <v>169</v>
      </c>
      <c r="D132" s="11"/>
      <c r="E132" s="1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2:G3"/>
    <mergeCell ref="B62:E63"/>
  </mergeCells>
  <printOptions horizontalCentered="1"/>
  <pageMargins left="0.15748031496062992" right="0.23622047244094491" top="0.55118110236220474" bottom="0.55118110236220474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52" workbookViewId="0">
      <selection activeCell="D65" sqref="D65:E65"/>
    </sheetView>
  </sheetViews>
  <sheetFormatPr defaultColWidth="12.625" defaultRowHeight="15" customHeight="1" x14ac:dyDescent="0.2"/>
  <cols>
    <col min="1" max="1" width="7.875" customWidth="1"/>
    <col min="2" max="2" width="6.375" customWidth="1"/>
    <col min="3" max="3" width="41.5" customWidth="1"/>
    <col min="4" max="4" width="10.75" customWidth="1"/>
    <col min="5" max="5" width="20.125" customWidth="1"/>
    <col min="6" max="6" width="14" customWidth="1"/>
    <col min="7" max="7" width="16.875" customWidth="1"/>
    <col min="8" max="26" width="7.875" customWidth="1"/>
  </cols>
  <sheetData>
    <row r="1" spans="1:26" ht="12" customHeigh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">
      <c r="A2" s="1"/>
      <c r="B2" s="55" t="s">
        <v>0</v>
      </c>
      <c r="C2" s="56"/>
      <c r="D2" s="56"/>
      <c r="E2" s="56"/>
      <c r="F2" s="56"/>
      <c r="G2" s="5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 x14ac:dyDescent="0.2">
      <c r="A3" s="1"/>
      <c r="B3" s="58"/>
      <c r="C3" s="59"/>
      <c r="D3" s="59"/>
      <c r="E3" s="59"/>
      <c r="F3" s="59"/>
      <c r="G3" s="6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">
      <c r="A4" s="1"/>
      <c r="B4" s="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1"/>
      <c r="B5" s="5" t="s">
        <v>6</v>
      </c>
      <c r="C5" s="5" t="s">
        <v>7</v>
      </c>
      <c r="D5" s="6"/>
      <c r="E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">
      <c r="A6" s="1"/>
      <c r="B6" s="4">
        <v>1</v>
      </c>
      <c r="C6" s="7" t="s">
        <v>8</v>
      </c>
      <c r="D6" s="4" t="s">
        <v>9</v>
      </c>
      <c r="E6" s="6">
        <v>664</v>
      </c>
      <c r="F6" s="6">
        <f>D65+E65</f>
        <v>649</v>
      </c>
      <c r="G6" s="54">
        <f>(F6-E6)/E6</f>
        <v>-2.2590361445783132E-2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1"/>
      <c r="B7" s="4">
        <v>2</v>
      </c>
      <c r="C7" s="7" t="s">
        <v>10</v>
      </c>
      <c r="D7" s="4" t="s">
        <v>9</v>
      </c>
      <c r="E7" s="6">
        <f>664-24-59-185</f>
        <v>396</v>
      </c>
      <c r="F7" s="6">
        <v>389</v>
      </c>
      <c r="G7" s="54">
        <f t="shared" ref="G7:G9" si="0">(F7-E7)/E7</f>
        <v>-1.7676767676767676E-2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">
      <c r="A8" s="1"/>
      <c r="B8" s="4">
        <v>3</v>
      </c>
      <c r="C8" s="7" t="s">
        <v>11</v>
      </c>
      <c r="D8" s="4" t="s">
        <v>9</v>
      </c>
      <c r="E8" s="6">
        <f>24+59</f>
        <v>83</v>
      </c>
      <c r="F8" s="6">
        <v>79</v>
      </c>
      <c r="G8" s="54">
        <f t="shared" si="0"/>
        <v>-4.8192771084337352E-2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">
      <c r="A9" s="1"/>
      <c r="B9" s="4">
        <v>4</v>
      </c>
      <c r="C9" s="7" t="s">
        <v>12</v>
      </c>
      <c r="D9" s="4" t="s">
        <v>13</v>
      </c>
      <c r="E9" s="6">
        <f>E7/E6</f>
        <v>0.59638554216867468</v>
      </c>
      <c r="F9" s="6">
        <f>F7/F6</f>
        <v>0.59938366718027736</v>
      </c>
      <c r="G9" s="54">
        <f t="shared" si="0"/>
        <v>5.0271591103640927E-3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">
      <c r="A10" s="1"/>
      <c r="B10" s="4">
        <v>5</v>
      </c>
      <c r="C10" s="7" t="s">
        <v>14</v>
      </c>
      <c r="D10" s="4" t="s">
        <v>9</v>
      </c>
      <c r="E10" s="6"/>
      <c r="F10" s="6"/>
      <c r="G10" s="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">
      <c r="A11" s="1"/>
      <c r="B11" s="4">
        <v>6</v>
      </c>
      <c r="C11" s="7" t="s">
        <v>15</v>
      </c>
      <c r="D11" s="4" t="s">
        <v>16</v>
      </c>
      <c r="E11" s="6"/>
      <c r="F11" s="6"/>
      <c r="G11" s="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">
      <c r="A12" s="1"/>
      <c r="B12" s="4">
        <v>7</v>
      </c>
      <c r="C12" s="7" t="s">
        <v>17</v>
      </c>
      <c r="D12" s="4" t="s">
        <v>9</v>
      </c>
      <c r="E12" s="6"/>
      <c r="F12" s="6"/>
      <c r="G12" s="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7.25" customHeight="1" x14ac:dyDescent="0.2">
      <c r="A13" s="1"/>
      <c r="B13" s="5" t="s">
        <v>18</v>
      </c>
      <c r="C13" s="5" t="s">
        <v>19</v>
      </c>
      <c r="D13" s="6"/>
      <c r="E13" s="6"/>
      <c r="F13" s="6"/>
      <c r="G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">
      <c r="A14" s="1"/>
      <c r="B14" s="4">
        <v>8</v>
      </c>
      <c r="C14" s="7" t="s">
        <v>20</v>
      </c>
      <c r="D14" s="4" t="s">
        <v>21</v>
      </c>
      <c r="E14" s="6"/>
      <c r="F14" s="6"/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1"/>
      <c r="B15" s="8" t="s">
        <v>22</v>
      </c>
      <c r="C15" s="7" t="s">
        <v>23</v>
      </c>
      <c r="D15" s="4" t="s">
        <v>21</v>
      </c>
      <c r="E15" s="6"/>
      <c r="F15" s="6"/>
      <c r="G15" s="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">
      <c r="A16" s="1"/>
      <c r="B16" s="8" t="s">
        <v>24</v>
      </c>
      <c r="C16" s="7" t="s">
        <v>25</v>
      </c>
      <c r="D16" s="4" t="s">
        <v>21</v>
      </c>
      <c r="E16" s="6"/>
      <c r="F16" s="6"/>
      <c r="G16" s="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">
      <c r="A17" s="1"/>
      <c r="B17" s="8" t="s">
        <v>26</v>
      </c>
      <c r="C17" s="7" t="s">
        <v>27</v>
      </c>
      <c r="D17" s="4" t="s">
        <v>21</v>
      </c>
      <c r="E17" s="6"/>
      <c r="F17" s="6"/>
      <c r="G17" s="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">
      <c r="A18" s="1"/>
      <c r="B18" s="4">
        <v>9</v>
      </c>
      <c r="C18" s="7" t="s">
        <v>28</v>
      </c>
      <c r="D18" s="4" t="s">
        <v>29</v>
      </c>
      <c r="E18" s="6"/>
      <c r="F18" s="6"/>
      <c r="G18" s="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1"/>
      <c r="B19" s="4">
        <v>10</v>
      </c>
      <c r="C19" s="7" t="s">
        <v>30</v>
      </c>
      <c r="D19" s="4" t="s">
        <v>29</v>
      </c>
      <c r="E19" s="6"/>
      <c r="F19" s="6"/>
      <c r="G19" s="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">
      <c r="A20" s="1"/>
      <c r="B20" s="8"/>
      <c r="C20" s="7" t="s">
        <v>31</v>
      </c>
      <c r="D20" s="6"/>
      <c r="E20" s="6"/>
      <c r="F20" s="6"/>
      <c r="G20" s="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">
      <c r="A21" s="1"/>
      <c r="B21" s="8" t="s">
        <v>32</v>
      </c>
      <c r="C21" s="7" t="s">
        <v>33</v>
      </c>
      <c r="D21" s="4" t="s">
        <v>29</v>
      </c>
      <c r="E21" s="6"/>
      <c r="F21" s="6"/>
      <c r="G21" s="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1"/>
      <c r="B22" s="8" t="s">
        <v>34</v>
      </c>
      <c r="C22" s="7" t="s">
        <v>35</v>
      </c>
      <c r="D22" s="4" t="s">
        <v>29</v>
      </c>
      <c r="E22" s="6"/>
      <c r="F22" s="6"/>
      <c r="G22" s="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1"/>
      <c r="B23" s="8" t="s">
        <v>36</v>
      </c>
      <c r="C23" s="7" t="s">
        <v>37</v>
      </c>
      <c r="D23" s="4" t="s">
        <v>29</v>
      </c>
      <c r="E23" s="6"/>
      <c r="F23" s="6"/>
      <c r="G23" s="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1"/>
      <c r="B24" s="4">
        <v>11</v>
      </c>
      <c r="C24" s="7" t="s">
        <v>38</v>
      </c>
      <c r="D24" s="4" t="s">
        <v>39</v>
      </c>
      <c r="E24" s="6"/>
      <c r="F24" s="6"/>
      <c r="G24" s="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1"/>
      <c r="B25" s="4">
        <v>12</v>
      </c>
      <c r="C25" s="7" t="s">
        <v>40</v>
      </c>
      <c r="D25" s="4" t="s">
        <v>29</v>
      </c>
      <c r="E25" s="6"/>
      <c r="F25" s="6"/>
      <c r="G25" s="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1"/>
      <c r="B26" s="9" t="s">
        <v>41</v>
      </c>
      <c r="C26" s="7" t="s">
        <v>42</v>
      </c>
      <c r="D26" s="4" t="s">
        <v>43</v>
      </c>
      <c r="E26" s="6"/>
      <c r="F26" s="6"/>
      <c r="G26" s="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1"/>
      <c r="B27" s="9" t="s">
        <v>44</v>
      </c>
      <c r="C27" s="7" t="s">
        <v>45</v>
      </c>
      <c r="D27" s="4" t="s">
        <v>43</v>
      </c>
      <c r="E27" s="6"/>
      <c r="F27" s="6"/>
      <c r="G27" s="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1"/>
      <c r="B28" s="9" t="s">
        <v>46</v>
      </c>
      <c r="C28" s="7" t="s">
        <v>47</v>
      </c>
      <c r="D28" s="4" t="s">
        <v>43</v>
      </c>
      <c r="E28" s="6"/>
      <c r="F28" s="6"/>
      <c r="G28" s="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1"/>
      <c r="B29" s="4">
        <v>13</v>
      </c>
      <c r="C29" s="7" t="s">
        <v>48</v>
      </c>
      <c r="D29" s="4" t="s">
        <v>21</v>
      </c>
      <c r="E29" s="6"/>
      <c r="F29" s="6"/>
      <c r="G29" s="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1"/>
      <c r="B30" s="9" t="s">
        <v>49</v>
      </c>
      <c r="C30" s="7" t="s">
        <v>50</v>
      </c>
      <c r="D30" s="3" t="s">
        <v>13</v>
      </c>
      <c r="E30" s="6"/>
      <c r="F30" s="6"/>
      <c r="G30" s="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1"/>
      <c r="B31" s="9" t="s">
        <v>51</v>
      </c>
      <c r="C31" s="7" t="s">
        <v>52</v>
      </c>
      <c r="D31" s="3" t="s">
        <v>13</v>
      </c>
      <c r="E31" s="6"/>
      <c r="F31" s="6"/>
      <c r="G31" s="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">
      <c r="A32" s="1"/>
      <c r="B32" s="9" t="s">
        <v>53</v>
      </c>
      <c r="C32" s="7" t="s">
        <v>54</v>
      </c>
      <c r="D32" s="4" t="s">
        <v>13</v>
      </c>
      <c r="E32" s="6"/>
      <c r="F32" s="6"/>
      <c r="G32" s="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">
      <c r="A33" s="1"/>
      <c r="B33" s="5" t="s">
        <v>55</v>
      </c>
      <c r="C33" s="5" t="s">
        <v>56</v>
      </c>
      <c r="D33" s="6"/>
      <c r="E33" s="6"/>
      <c r="F33" s="6"/>
      <c r="G33" s="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">
      <c r="A34" s="1"/>
      <c r="B34" s="4">
        <v>14</v>
      </c>
      <c r="C34" s="7" t="s">
        <v>57</v>
      </c>
      <c r="D34" s="4" t="s">
        <v>21</v>
      </c>
      <c r="E34" s="6"/>
      <c r="F34" s="6"/>
      <c r="G34" s="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">
      <c r="A35" s="1"/>
      <c r="B35" s="4">
        <v>15</v>
      </c>
      <c r="C35" s="7" t="s">
        <v>58</v>
      </c>
      <c r="D35" s="4" t="s">
        <v>21</v>
      </c>
      <c r="E35" s="6"/>
      <c r="F35" s="6"/>
      <c r="G35" s="6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">
      <c r="A36" s="1"/>
      <c r="B36" s="4">
        <v>16</v>
      </c>
      <c r="C36" s="7" t="s">
        <v>59</v>
      </c>
      <c r="D36" s="4" t="s">
        <v>13</v>
      </c>
      <c r="E36" s="6"/>
      <c r="F36" s="6"/>
      <c r="G36" s="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1"/>
      <c r="B37" s="4">
        <v>17</v>
      </c>
      <c r="C37" s="7" t="s">
        <v>60</v>
      </c>
      <c r="D37" s="4" t="s">
        <v>13</v>
      </c>
      <c r="E37" s="6"/>
      <c r="F37" s="6"/>
      <c r="G37" s="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">
      <c r="A38" s="1"/>
      <c r="B38" s="4">
        <v>18</v>
      </c>
      <c r="C38" s="7" t="s">
        <v>61</v>
      </c>
      <c r="D38" s="4" t="s">
        <v>21</v>
      </c>
      <c r="E38" s="6"/>
      <c r="F38" s="6"/>
      <c r="G38" s="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1"/>
      <c r="B39" s="4">
        <v>19</v>
      </c>
      <c r="C39" s="7" t="s">
        <v>62</v>
      </c>
      <c r="D39" s="4" t="s">
        <v>21</v>
      </c>
      <c r="E39" s="6"/>
      <c r="F39" s="6"/>
      <c r="G39" s="6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">
      <c r="A40" s="1"/>
      <c r="B40" s="4">
        <v>20</v>
      </c>
      <c r="C40" s="7" t="s">
        <v>63</v>
      </c>
      <c r="D40" s="4" t="s">
        <v>21</v>
      </c>
      <c r="E40" s="6"/>
      <c r="F40" s="6"/>
      <c r="G40" s="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">
      <c r="A41" s="1"/>
      <c r="B41" s="4">
        <v>21</v>
      </c>
      <c r="C41" s="7" t="s">
        <v>64</v>
      </c>
      <c r="D41" s="4" t="s">
        <v>21</v>
      </c>
      <c r="E41" s="6"/>
      <c r="F41" s="6"/>
      <c r="G41" s="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1"/>
      <c r="B42" s="4">
        <v>22</v>
      </c>
      <c r="C42" s="7" t="s">
        <v>65</v>
      </c>
      <c r="D42" s="4" t="s">
        <v>21</v>
      </c>
      <c r="E42" s="6"/>
      <c r="F42" s="6"/>
      <c r="G42" s="6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5" t="s">
        <v>66</v>
      </c>
      <c r="C43" s="5" t="s">
        <v>67</v>
      </c>
      <c r="D43" s="6"/>
      <c r="E43" s="6"/>
      <c r="F43" s="6"/>
      <c r="G43" s="6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">
      <c r="A44" s="1"/>
      <c r="B44" s="4">
        <v>23</v>
      </c>
      <c r="C44" s="7" t="s">
        <v>68</v>
      </c>
      <c r="D44" s="4" t="s">
        <v>13</v>
      </c>
      <c r="E44" s="6"/>
      <c r="F44" s="6"/>
      <c r="G44" s="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1"/>
      <c r="B45" s="4">
        <v>24</v>
      </c>
      <c r="C45" s="7" t="s">
        <v>69</v>
      </c>
      <c r="D45" s="4" t="s">
        <v>9</v>
      </c>
      <c r="E45" s="6"/>
      <c r="F45" s="6"/>
      <c r="G45" s="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">
      <c r="A46" s="1"/>
      <c r="B46" s="4">
        <v>25</v>
      </c>
      <c r="C46" s="7" t="s">
        <v>70</v>
      </c>
      <c r="D46" s="4" t="s">
        <v>9</v>
      </c>
      <c r="E46" s="6"/>
      <c r="F46" s="6"/>
      <c r="G46" s="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">
      <c r="A47" s="1"/>
      <c r="B47" s="4">
        <v>26</v>
      </c>
      <c r="C47" s="7" t="s">
        <v>71</v>
      </c>
      <c r="D47" s="4" t="s">
        <v>13</v>
      </c>
      <c r="E47" s="6"/>
      <c r="F47" s="6"/>
      <c r="G47" s="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">
      <c r="A48" s="1"/>
      <c r="B48" s="4">
        <v>27</v>
      </c>
      <c r="C48" s="7" t="s">
        <v>72</v>
      </c>
      <c r="D48" s="4" t="s">
        <v>9</v>
      </c>
      <c r="E48" s="6"/>
      <c r="F48" s="6"/>
      <c r="G48" s="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1"/>
      <c r="B49" s="4">
        <v>28</v>
      </c>
      <c r="C49" s="7" t="s">
        <v>73</v>
      </c>
      <c r="D49" s="4" t="s">
        <v>13</v>
      </c>
      <c r="E49" s="6"/>
      <c r="F49" s="6"/>
      <c r="G49" s="6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">
      <c r="A50" s="1"/>
      <c r="B50" s="4">
        <v>29</v>
      </c>
      <c r="C50" s="7" t="s">
        <v>74</v>
      </c>
      <c r="D50" s="4" t="s">
        <v>13</v>
      </c>
      <c r="E50" s="6"/>
      <c r="F50" s="6"/>
      <c r="G50" s="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1"/>
      <c r="B51" s="4">
        <v>30</v>
      </c>
      <c r="C51" s="7" t="s">
        <v>75</v>
      </c>
      <c r="D51" s="4" t="s">
        <v>13</v>
      </c>
      <c r="E51" s="6"/>
      <c r="F51" s="6"/>
      <c r="G51" s="6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">
      <c r="A52" s="1"/>
      <c r="B52" s="4">
        <v>31</v>
      </c>
      <c r="C52" s="7" t="s">
        <v>76</v>
      </c>
      <c r="D52" s="4" t="s">
        <v>13</v>
      </c>
      <c r="E52" s="6"/>
      <c r="F52" s="6"/>
      <c r="G52" s="6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1"/>
      <c r="B53" s="4">
        <v>32</v>
      </c>
      <c r="C53" s="7" t="s">
        <v>77</v>
      </c>
      <c r="D53" s="4" t="s">
        <v>13</v>
      </c>
      <c r="E53" s="6"/>
      <c r="F53" s="6"/>
      <c r="G53" s="6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1"/>
      <c r="B54" s="5" t="s">
        <v>78</v>
      </c>
      <c r="C54" s="5" t="s">
        <v>79</v>
      </c>
      <c r="D54" s="6"/>
      <c r="E54" s="6"/>
      <c r="F54" s="6"/>
      <c r="G54" s="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">
      <c r="A55" s="1"/>
      <c r="B55" s="4">
        <v>33</v>
      </c>
      <c r="C55" s="7" t="s">
        <v>80</v>
      </c>
      <c r="D55" s="4" t="s">
        <v>13</v>
      </c>
      <c r="E55" s="6"/>
      <c r="F55" s="6"/>
      <c r="G55" s="6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">
      <c r="A56" s="1"/>
      <c r="B56" s="4">
        <v>34</v>
      </c>
      <c r="C56" s="7" t="s">
        <v>81</v>
      </c>
      <c r="D56" s="4" t="s">
        <v>13</v>
      </c>
      <c r="E56" s="6"/>
      <c r="F56" s="6"/>
      <c r="G56" s="6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">
      <c r="A57" s="1"/>
      <c r="B57" s="4">
        <v>35</v>
      </c>
      <c r="C57" s="7" t="s">
        <v>82</v>
      </c>
      <c r="D57" s="4" t="s">
        <v>13</v>
      </c>
      <c r="E57" s="6"/>
      <c r="F57" s="6"/>
      <c r="G57" s="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1"/>
      <c r="B58" s="4">
        <v>36</v>
      </c>
      <c r="C58" s="7" t="s">
        <v>83</v>
      </c>
      <c r="D58" s="4" t="s">
        <v>13</v>
      </c>
      <c r="E58" s="6"/>
      <c r="F58" s="6"/>
      <c r="G58" s="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1"/>
      <c r="B59" s="4">
        <v>37</v>
      </c>
      <c r="C59" s="7" t="s">
        <v>84</v>
      </c>
      <c r="D59" s="4" t="s">
        <v>13</v>
      </c>
      <c r="E59" s="6"/>
      <c r="F59" s="6"/>
      <c r="G59" s="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1"/>
      <c r="B62" s="61" t="s">
        <v>85</v>
      </c>
      <c r="C62" s="62"/>
      <c r="D62" s="62"/>
      <c r="E62" s="6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5">
      <c r="A63" s="1"/>
      <c r="B63" s="59"/>
      <c r="C63" s="59"/>
      <c r="D63" s="59"/>
      <c r="E63" s="59"/>
      <c r="F63" s="10"/>
      <c r="G63" s="10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5">
      <c r="A64" s="1"/>
      <c r="B64" s="11"/>
      <c r="C64" s="12" t="s">
        <v>1</v>
      </c>
      <c r="D64" s="12" t="s">
        <v>86</v>
      </c>
      <c r="E64" s="12" t="s">
        <v>87</v>
      </c>
      <c r="F64" s="10"/>
      <c r="G64" s="10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1"/>
      <c r="B65" s="13">
        <v>1</v>
      </c>
      <c r="C65" s="14" t="s">
        <v>88</v>
      </c>
      <c r="D65" s="1">
        <f>SUM(D66:D70)</f>
        <v>315</v>
      </c>
      <c r="E65" s="1">
        <f>SUM(E66:E70)</f>
        <v>334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1"/>
      <c r="B66" s="15" t="s">
        <v>89</v>
      </c>
      <c r="C66" s="14" t="s">
        <v>90</v>
      </c>
      <c r="D66" s="11">
        <v>17</v>
      </c>
      <c r="E66" s="11">
        <v>15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1"/>
      <c r="B67" s="15" t="s">
        <v>91</v>
      </c>
      <c r="C67" s="14" t="s">
        <v>92</v>
      </c>
      <c r="D67" s="11">
        <v>29</v>
      </c>
      <c r="E67" s="11">
        <v>25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1"/>
      <c r="B68" s="15" t="s">
        <v>93</v>
      </c>
      <c r="C68" s="14" t="s">
        <v>94</v>
      </c>
      <c r="D68" s="11">
        <v>85</v>
      </c>
      <c r="E68" s="11">
        <v>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1"/>
      <c r="B69" s="15" t="s">
        <v>95</v>
      </c>
      <c r="C69" s="14" t="s">
        <v>96</v>
      </c>
      <c r="D69" s="11">
        <v>116</v>
      </c>
      <c r="E69" s="11">
        <v>125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1"/>
      <c r="B70" s="15" t="s">
        <v>97</v>
      </c>
      <c r="C70" s="14" t="s">
        <v>98</v>
      </c>
      <c r="D70" s="11">
        <v>68</v>
      </c>
      <c r="E70" s="11">
        <v>81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1"/>
      <c r="B71" s="13">
        <v>2</v>
      </c>
      <c r="C71" s="14" t="s">
        <v>99</v>
      </c>
      <c r="D71" s="11">
        <v>0</v>
      </c>
      <c r="E71" s="11"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1"/>
      <c r="B72" s="13">
        <v>3</v>
      </c>
      <c r="C72" s="14" t="s">
        <v>100</v>
      </c>
      <c r="D72" s="11"/>
      <c r="E72" s="1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1"/>
      <c r="B73" s="13">
        <v>4</v>
      </c>
      <c r="C73" s="14" t="s">
        <v>101</v>
      </c>
      <c r="D73" s="11"/>
      <c r="E73" s="1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1"/>
      <c r="B74" s="13">
        <v>5</v>
      </c>
      <c r="C74" s="14" t="s">
        <v>102</v>
      </c>
      <c r="D74" s="11"/>
      <c r="E74" s="1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1"/>
      <c r="B75" s="13">
        <v>6</v>
      </c>
      <c r="C75" s="14" t="s">
        <v>103</v>
      </c>
      <c r="D75" s="11"/>
      <c r="E75" s="1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1"/>
      <c r="B76" s="13">
        <v>7</v>
      </c>
      <c r="C76" s="14" t="s">
        <v>104</v>
      </c>
      <c r="D76" s="11"/>
      <c r="E76" s="1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1"/>
      <c r="B77" s="13">
        <v>8</v>
      </c>
      <c r="C77" s="14" t="s">
        <v>105</v>
      </c>
      <c r="D77" s="11"/>
      <c r="E77" s="1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1"/>
      <c r="B78" s="13">
        <v>9</v>
      </c>
      <c r="C78" s="14" t="s">
        <v>106</v>
      </c>
      <c r="D78" s="11"/>
      <c r="E78" s="1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1"/>
      <c r="B79" s="13">
        <v>10</v>
      </c>
      <c r="C79" s="14" t="s">
        <v>107</v>
      </c>
      <c r="D79" s="11"/>
      <c r="E79" s="1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1"/>
      <c r="B80" s="13">
        <v>11</v>
      </c>
      <c r="C80" s="14" t="s">
        <v>108</v>
      </c>
      <c r="D80" s="11"/>
      <c r="E80" s="1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1"/>
      <c r="B81" s="13">
        <v>12</v>
      </c>
      <c r="C81" s="14" t="s">
        <v>109</v>
      </c>
      <c r="D81" s="11"/>
      <c r="E81" s="1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1"/>
      <c r="B82" s="13">
        <v>13</v>
      </c>
      <c r="C82" s="14" t="s">
        <v>110</v>
      </c>
      <c r="D82" s="11"/>
      <c r="E82" s="1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1"/>
      <c r="B83" s="15" t="s">
        <v>49</v>
      </c>
      <c r="C83" s="14" t="s">
        <v>111</v>
      </c>
      <c r="D83" s="11"/>
      <c r="E83" s="1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1"/>
      <c r="B84" s="15" t="s">
        <v>51</v>
      </c>
      <c r="C84" s="14" t="s">
        <v>112</v>
      </c>
      <c r="D84" s="11"/>
      <c r="E84" s="1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1"/>
      <c r="B85" s="13">
        <v>14</v>
      </c>
      <c r="C85" s="11" t="s">
        <v>113</v>
      </c>
      <c r="D85" s="11">
        <v>3</v>
      </c>
      <c r="E85" s="11">
        <v>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1"/>
      <c r="B86" s="13">
        <v>15</v>
      </c>
      <c r="C86" s="11" t="s">
        <v>114</v>
      </c>
      <c r="D86" s="11">
        <v>9</v>
      </c>
      <c r="E86" s="11">
        <v>7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1"/>
      <c r="B87" s="13">
        <v>16</v>
      </c>
      <c r="C87" s="11" t="s">
        <v>115</v>
      </c>
      <c r="D87" s="11">
        <v>9</v>
      </c>
      <c r="E87" s="11">
        <v>12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1"/>
      <c r="B88" s="13">
        <v>17</v>
      </c>
      <c r="C88" s="11" t="s">
        <v>116</v>
      </c>
      <c r="D88" s="11">
        <v>22</v>
      </c>
      <c r="E88" s="11">
        <v>13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1"/>
      <c r="B89" s="13">
        <v>18</v>
      </c>
      <c r="C89" s="11" t="s">
        <v>117</v>
      </c>
      <c r="D89" s="11"/>
      <c r="E89" s="1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1"/>
      <c r="B90" s="13">
        <v>19</v>
      </c>
      <c r="C90" s="11" t="s">
        <v>118</v>
      </c>
      <c r="D90" s="11">
        <v>2</v>
      </c>
      <c r="E90" s="11">
        <v>4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1"/>
      <c r="B91" s="13">
        <v>20</v>
      </c>
      <c r="C91" s="11" t="s">
        <v>119</v>
      </c>
      <c r="D91" s="11"/>
      <c r="E91" s="1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1"/>
      <c r="B92" s="13">
        <v>21</v>
      </c>
      <c r="C92" s="11" t="s">
        <v>120</v>
      </c>
      <c r="D92" s="11"/>
      <c r="E92" s="1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1"/>
      <c r="B93" s="13">
        <v>22</v>
      </c>
      <c r="C93" s="11" t="s">
        <v>121</v>
      </c>
      <c r="D93" s="11"/>
      <c r="E93" s="1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1"/>
      <c r="B94" s="13">
        <v>23</v>
      </c>
      <c r="C94" s="11" t="s">
        <v>122</v>
      </c>
      <c r="D94" s="11"/>
      <c r="E94" s="1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1"/>
      <c r="B95" s="13">
        <v>24</v>
      </c>
      <c r="C95" s="11" t="s">
        <v>123</v>
      </c>
      <c r="D95" s="11"/>
      <c r="E95" s="1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1"/>
      <c r="B96" s="15" t="s">
        <v>124</v>
      </c>
      <c r="C96" s="11" t="s">
        <v>125</v>
      </c>
      <c r="D96" s="11"/>
      <c r="E96" s="1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1"/>
      <c r="B97" s="15" t="s">
        <v>126</v>
      </c>
      <c r="C97" s="11" t="s">
        <v>127</v>
      </c>
      <c r="D97" s="11"/>
      <c r="E97" s="1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1"/>
      <c r="B98" s="15" t="s">
        <v>128</v>
      </c>
      <c r="C98" s="11" t="s">
        <v>129</v>
      </c>
      <c r="D98" s="11"/>
      <c r="E98" s="1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1"/>
      <c r="B99" s="13">
        <v>25</v>
      </c>
      <c r="C99" s="11" t="s">
        <v>130</v>
      </c>
      <c r="D99" s="11">
        <v>0</v>
      </c>
      <c r="E99" s="11">
        <v>0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1"/>
      <c r="B100" s="13">
        <v>26</v>
      </c>
      <c r="C100" s="16" t="s">
        <v>131</v>
      </c>
      <c r="D100" s="11"/>
      <c r="E100" s="1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1"/>
      <c r="B101" s="13">
        <v>27</v>
      </c>
      <c r="C101" s="11" t="s">
        <v>132</v>
      </c>
      <c r="D101" s="11"/>
      <c r="E101" s="1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1"/>
      <c r="B102" s="13">
        <v>28</v>
      </c>
      <c r="C102" s="11" t="s">
        <v>133</v>
      </c>
      <c r="D102" s="11"/>
      <c r="E102" s="1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1"/>
      <c r="B103" s="15" t="s">
        <v>134</v>
      </c>
      <c r="C103" s="14" t="s">
        <v>90</v>
      </c>
      <c r="D103" s="11"/>
      <c r="E103" s="1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1"/>
      <c r="B104" s="15" t="s">
        <v>135</v>
      </c>
      <c r="C104" s="14" t="s">
        <v>92</v>
      </c>
      <c r="D104" s="11"/>
      <c r="E104" s="1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1"/>
      <c r="B105" s="15" t="s">
        <v>136</v>
      </c>
      <c r="C105" s="14" t="s">
        <v>94</v>
      </c>
      <c r="D105" s="11"/>
      <c r="E105" s="1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1"/>
      <c r="B106" s="15" t="s">
        <v>137</v>
      </c>
      <c r="C106" s="14" t="s">
        <v>96</v>
      </c>
      <c r="D106" s="11"/>
      <c r="E106" s="1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1"/>
      <c r="B107" s="15" t="s">
        <v>138</v>
      </c>
      <c r="C107" s="14" t="s">
        <v>98</v>
      </c>
      <c r="D107" s="11"/>
      <c r="E107" s="1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1"/>
      <c r="B108" s="13">
        <v>29</v>
      </c>
      <c r="C108" s="11" t="s">
        <v>139</v>
      </c>
      <c r="D108" s="11">
        <v>1</v>
      </c>
      <c r="E108" s="11"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1"/>
      <c r="B109" s="13">
        <v>30</v>
      </c>
      <c r="C109" s="11" t="s">
        <v>140</v>
      </c>
      <c r="D109" s="11"/>
      <c r="E109" s="1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1"/>
      <c r="B110" s="13">
        <v>31</v>
      </c>
      <c r="C110" s="11" t="s">
        <v>141</v>
      </c>
      <c r="D110" s="11"/>
      <c r="E110" s="1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1"/>
      <c r="B111" s="15" t="s">
        <v>142</v>
      </c>
      <c r="C111" s="16" t="s">
        <v>143</v>
      </c>
      <c r="D111" s="11"/>
      <c r="E111" s="1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1"/>
      <c r="B112" s="15" t="s">
        <v>144</v>
      </c>
      <c r="C112" s="11" t="s">
        <v>145</v>
      </c>
      <c r="D112" s="11"/>
      <c r="E112" s="1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1"/>
      <c r="B113" s="15" t="s">
        <v>146</v>
      </c>
      <c r="C113" s="11" t="s">
        <v>147</v>
      </c>
      <c r="D113" s="11"/>
      <c r="E113" s="1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1"/>
      <c r="B114" s="15" t="s">
        <v>148</v>
      </c>
      <c r="C114" s="11" t="s">
        <v>149</v>
      </c>
      <c r="D114" s="11"/>
      <c r="E114" s="1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1"/>
      <c r="B115" s="13">
        <v>32</v>
      </c>
      <c r="C115" s="16" t="s">
        <v>150</v>
      </c>
      <c r="D115" s="11">
        <v>100</v>
      </c>
      <c r="E115" s="11">
        <v>230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1"/>
      <c r="B116" s="13">
        <v>33</v>
      </c>
      <c r="C116" s="11" t="s">
        <v>151</v>
      </c>
      <c r="D116" s="11">
        <v>90</v>
      </c>
      <c r="E116" s="11">
        <v>110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1"/>
      <c r="B117" s="13">
        <v>34</v>
      </c>
      <c r="C117" s="11" t="s">
        <v>152</v>
      </c>
      <c r="D117" s="11">
        <v>6</v>
      </c>
      <c r="E117" s="11">
        <v>13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1"/>
      <c r="B118" s="13" t="s">
        <v>153</v>
      </c>
      <c r="C118" s="14" t="s">
        <v>90</v>
      </c>
      <c r="D118" s="11">
        <v>0</v>
      </c>
      <c r="E118" s="11"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1"/>
      <c r="B119" s="13" t="s">
        <v>154</v>
      </c>
      <c r="C119" s="14" t="s">
        <v>92</v>
      </c>
      <c r="D119" s="11">
        <v>3</v>
      </c>
      <c r="E119" s="11">
        <v>7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1"/>
      <c r="B120" s="13" t="s">
        <v>155</v>
      </c>
      <c r="C120" s="14" t="s">
        <v>94</v>
      </c>
      <c r="D120" s="11">
        <v>1</v>
      </c>
      <c r="E120" s="11">
        <v>3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1"/>
      <c r="B121" s="13" t="s">
        <v>156</v>
      </c>
      <c r="C121" s="14" t="s">
        <v>96</v>
      </c>
      <c r="D121" s="11">
        <v>0</v>
      </c>
      <c r="E121" s="11">
        <v>3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1"/>
      <c r="B122" s="13" t="s">
        <v>157</v>
      </c>
      <c r="C122" s="14" t="s">
        <v>98</v>
      </c>
      <c r="D122" s="11">
        <v>2</v>
      </c>
      <c r="E122" s="11">
        <v>0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1"/>
      <c r="B123" s="13">
        <v>35</v>
      </c>
      <c r="C123" s="16" t="s">
        <v>158</v>
      </c>
      <c r="D123" s="11">
        <v>1</v>
      </c>
      <c r="E123" s="11">
        <v>1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1"/>
      <c r="B124" s="13">
        <v>36</v>
      </c>
      <c r="C124" s="16" t="s">
        <v>159</v>
      </c>
      <c r="D124" s="11"/>
      <c r="E124" s="1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1"/>
      <c r="B125" s="13" t="s">
        <v>160</v>
      </c>
      <c r="C125" s="14" t="s">
        <v>90</v>
      </c>
      <c r="D125" s="11"/>
      <c r="E125" s="1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1"/>
      <c r="B126" s="13" t="s">
        <v>161</v>
      </c>
      <c r="C126" s="14" t="s">
        <v>92</v>
      </c>
      <c r="D126" s="11"/>
      <c r="E126" s="1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1"/>
      <c r="B127" s="13" t="s">
        <v>162</v>
      </c>
      <c r="C127" s="14" t="s">
        <v>94</v>
      </c>
      <c r="D127" s="11"/>
      <c r="E127" s="1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1"/>
      <c r="B128" s="13" t="s">
        <v>163</v>
      </c>
      <c r="C128" s="14" t="s">
        <v>96</v>
      </c>
      <c r="D128" s="11"/>
      <c r="E128" s="1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1"/>
      <c r="B129" s="13" t="s">
        <v>164</v>
      </c>
      <c r="C129" s="14" t="s">
        <v>98</v>
      </c>
      <c r="D129" s="11"/>
      <c r="E129" s="1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1"/>
      <c r="B130" s="13">
        <v>37</v>
      </c>
      <c r="C130" s="11" t="s">
        <v>165</v>
      </c>
      <c r="D130" s="11">
        <v>0</v>
      </c>
      <c r="E130" s="11"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1"/>
      <c r="B131" s="13" t="s">
        <v>166</v>
      </c>
      <c r="C131" s="11" t="s">
        <v>167</v>
      </c>
      <c r="D131" s="11"/>
      <c r="E131" s="1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1"/>
      <c r="B132" s="13" t="s">
        <v>168</v>
      </c>
      <c r="C132" s="11" t="s">
        <v>169</v>
      </c>
      <c r="D132" s="11"/>
      <c r="E132" s="1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2:G3"/>
    <mergeCell ref="B62:E63"/>
  </mergeCells>
  <printOptions horizontalCentered="1"/>
  <pageMargins left="0.15748031496062992" right="0.23622047244094491" top="0.55118110236220474" bottom="0.55118110236220474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61" workbookViewId="0">
      <selection activeCell="D65" sqref="D65:E65"/>
    </sheetView>
  </sheetViews>
  <sheetFormatPr defaultColWidth="12.625" defaultRowHeight="15" customHeight="1" x14ac:dyDescent="0.2"/>
  <cols>
    <col min="1" max="1" width="7.875" customWidth="1"/>
    <col min="2" max="2" width="6.375" customWidth="1"/>
    <col min="3" max="3" width="55.125" customWidth="1"/>
    <col min="4" max="4" width="10.75" customWidth="1"/>
    <col min="5" max="5" width="20.125" customWidth="1"/>
    <col min="6" max="6" width="14" customWidth="1"/>
    <col min="7" max="7" width="16.875" customWidth="1"/>
    <col min="8" max="26" width="7.875" customWidth="1"/>
  </cols>
  <sheetData>
    <row r="1" spans="1:26" ht="12" customHeigh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">
      <c r="A2" s="1"/>
      <c r="B2" s="55" t="s">
        <v>0</v>
      </c>
      <c r="C2" s="56"/>
      <c r="D2" s="56"/>
      <c r="E2" s="56"/>
      <c r="F2" s="56"/>
      <c r="G2" s="5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 x14ac:dyDescent="0.2">
      <c r="A3" s="1"/>
      <c r="B3" s="58"/>
      <c r="C3" s="59"/>
      <c r="D3" s="59"/>
      <c r="E3" s="59"/>
      <c r="F3" s="59"/>
      <c r="G3" s="6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">
      <c r="A4" s="1"/>
      <c r="B4" s="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1"/>
      <c r="B5" s="5" t="s">
        <v>6</v>
      </c>
      <c r="C5" s="5" t="s">
        <v>7</v>
      </c>
      <c r="D5" s="6"/>
      <c r="E5" s="6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">
      <c r="A6" s="1"/>
      <c r="B6" s="4">
        <v>1</v>
      </c>
      <c r="C6" s="7" t="s">
        <v>8</v>
      </c>
      <c r="D6" s="4" t="s">
        <v>9</v>
      </c>
      <c r="E6" s="6">
        <v>1172</v>
      </c>
      <c r="F6" s="6">
        <f>D65+E65</f>
        <v>1168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1"/>
      <c r="B7" s="4">
        <v>2</v>
      </c>
      <c r="C7" s="7" t="s">
        <v>10</v>
      </c>
      <c r="D7" s="4" t="s">
        <v>9</v>
      </c>
      <c r="E7" s="6">
        <v>686</v>
      </c>
      <c r="F7" s="6">
        <v>681</v>
      </c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">
      <c r="A8" s="1"/>
      <c r="B8" s="4">
        <v>3</v>
      </c>
      <c r="C8" s="7" t="s">
        <v>11</v>
      </c>
      <c r="D8" s="4" t="s">
        <v>9</v>
      </c>
      <c r="E8" s="6">
        <v>196</v>
      </c>
      <c r="F8" s="6">
        <v>193</v>
      </c>
      <c r="G8" s="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">
      <c r="A9" s="1"/>
      <c r="B9" s="4">
        <v>4</v>
      </c>
      <c r="C9" s="7" t="s">
        <v>12</v>
      </c>
      <c r="D9" s="4" t="s">
        <v>13</v>
      </c>
      <c r="E9" s="48">
        <f>E7/E6</f>
        <v>0.58532423208191131</v>
      </c>
      <c r="F9" s="48">
        <f>F7/F6</f>
        <v>0.58304794520547942</v>
      </c>
      <c r="G9" s="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x14ac:dyDescent="0.2">
      <c r="A10" s="1"/>
      <c r="B10" s="4">
        <v>5</v>
      </c>
      <c r="C10" s="7" t="s">
        <v>14</v>
      </c>
      <c r="D10" s="4" t="s">
        <v>9</v>
      </c>
      <c r="E10" s="6"/>
      <c r="F10" s="6"/>
      <c r="G10" s="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x14ac:dyDescent="0.2">
      <c r="A11" s="1"/>
      <c r="B11" s="4">
        <v>6</v>
      </c>
      <c r="C11" s="7" t="s">
        <v>15</v>
      </c>
      <c r="D11" s="4" t="s">
        <v>16</v>
      </c>
      <c r="E11" s="6"/>
      <c r="F11" s="6"/>
      <c r="G11" s="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x14ac:dyDescent="0.2">
      <c r="A12" s="1"/>
      <c r="B12" s="4">
        <v>7</v>
      </c>
      <c r="C12" s="7" t="s">
        <v>17</v>
      </c>
      <c r="D12" s="4" t="s">
        <v>9</v>
      </c>
      <c r="E12" s="6"/>
      <c r="F12" s="6"/>
      <c r="G12" s="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7.25" customHeight="1" x14ac:dyDescent="0.2">
      <c r="A13" s="1"/>
      <c r="B13" s="5" t="s">
        <v>18</v>
      </c>
      <c r="C13" s="5" t="s">
        <v>19</v>
      </c>
      <c r="D13" s="6"/>
      <c r="E13" s="6"/>
      <c r="F13" s="6"/>
      <c r="G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">
      <c r="A14" s="1"/>
      <c r="B14" s="4">
        <v>8</v>
      </c>
      <c r="C14" s="7" t="s">
        <v>20</v>
      </c>
      <c r="D14" s="4" t="s">
        <v>21</v>
      </c>
      <c r="E14" s="6"/>
      <c r="F14" s="6"/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1"/>
      <c r="B15" s="8" t="s">
        <v>22</v>
      </c>
      <c r="C15" s="7" t="s">
        <v>23</v>
      </c>
      <c r="D15" s="4" t="s">
        <v>21</v>
      </c>
      <c r="E15" s="6"/>
      <c r="F15" s="6"/>
      <c r="G15" s="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">
      <c r="A16" s="1"/>
      <c r="B16" s="8" t="s">
        <v>24</v>
      </c>
      <c r="C16" s="7" t="s">
        <v>25</v>
      </c>
      <c r="D16" s="4" t="s">
        <v>21</v>
      </c>
      <c r="E16" s="6"/>
      <c r="F16" s="6"/>
      <c r="G16" s="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">
      <c r="A17" s="1"/>
      <c r="B17" s="8" t="s">
        <v>26</v>
      </c>
      <c r="C17" s="7" t="s">
        <v>27</v>
      </c>
      <c r="D17" s="4" t="s">
        <v>21</v>
      </c>
      <c r="E17" s="6"/>
      <c r="F17" s="6"/>
      <c r="G17" s="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">
      <c r="A18" s="1"/>
      <c r="B18" s="4">
        <v>9</v>
      </c>
      <c r="C18" s="7" t="s">
        <v>28</v>
      </c>
      <c r="D18" s="4" t="s">
        <v>29</v>
      </c>
      <c r="E18" s="6"/>
      <c r="F18" s="6"/>
      <c r="G18" s="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1"/>
      <c r="B19" s="4">
        <v>10</v>
      </c>
      <c r="C19" s="7" t="s">
        <v>30</v>
      </c>
      <c r="D19" s="4" t="s">
        <v>29</v>
      </c>
      <c r="E19" s="6"/>
      <c r="F19" s="6"/>
      <c r="G19" s="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">
      <c r="A20" s="1"/>
      <c r="B20" s="8"/>
      <c r="C20" s="7" t="s">
        <v>31</v>
      </c>
      <c r="D20" s="6"/>
      <c r="E20" s="6"/>
      <c r="F20" s="6"/>
      <c r="G20" s="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">
      <c r="A21" s="1"/>
      <c r="B21" s="8" t="s">
        <v>32</v>
      </c>
      <c r="C21" s="7" t="s">
        <v>33</v>
      </c>
      <c r="D21" s="4" t="s">
        <v>29</v>
      </c>
      <c r="E21" s="6"/>
      <c r="F21" s="6"/>
      <c r="G21" s="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1"/>
      <c r="B22" s="8" t="s">
        <v>34</v>
      </c>
      <c r="C22" s="7" t="s">
        <v>35</v>
      </c>
      <c r="D22" s="4" t="s">
        <v>29</v>
      </c>
      <c r="E22" s="6"/>
      <c r="F22" s="6"/>
      <c r="G22" s="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1"/>
      <c r="B23" s="8" t="s">
        <v>36</v>
      </c>
      <c r="C23" s="7" t="s">
        <v>37</v>
      </c>
      <c r="D23" s="4" t="s">
        <v>29</v>
      </c>
      <c r="E23" s="6"/>
      <c r="F23" s="6"/>
      <c r="G23" s="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1"/>
      <c r="B24" s="4">
        <v>11</v>
      </c>
      <c r="C24" s="7" t="s">
        <v>38</v>
      </c>
      <c r="D24" s="4" t="s">
        <v>39</v>
      </c>
      <c r="E24" s="6">
        <v>0</v>
      </c>
      <c r="F24" s="6">
        <v>0</v>
      </c>
      <c r="G24" s="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1"/>
      <c r="B25" s="4">
        <v>12</v>
      </c>
      <c r="C25" s="7" t="s">
        <v>40</v>
      </c>
      <c r="D25" s="4" t="s">
        <v>29</v>
      </c>
      <c r="E25" s="6"/>
      <c r="F25" s="6"/>
      <c r="G25" s="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1"/>
      <c r="B26" s="9" t="s">
        <v>41</v>
      </c>
      <c r="C26" s="7" t="s">
        <v>42</v>
      </c>
      <c r="D26" s="4" t="s">
        <v>43</v>
      </c>
      <c r="E26" s="6"/>
      <c r="F26" s="6"/>
      <c r="G26" s="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1"/>
      <c r="B27" s="9" t="s">
        <v>44</v>
      </c>
      <c r="C27" s="7" t="s">
        <v>45</v>
      </c>
      <c r="D27" s="4" t="s">
        <v>43</v>
      </c>
      <c r="E27" s="6"/>
      <c r="F27" s="6"/>
      <c r="G27" s="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1"/>
      <c r="B28" s="9" t="s">
        <v>46</v>
      </c>
      <c r="C28" s="7" t="s">
        <v>47</v>
      </c>
      <c r="D28" s="4" t="s">
        <v>43</v>
      </c>
      <c r="E28" s="6"/>
      <c r="F28" s="6"/>
      <c r="G28" s="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1"/>
      <c r="B29" s="4">
        <v>13</v>
      </c>
      <c r="C29" s="7" t="s">
        <v>48</v>
      </c>
      <c r="D29" s="4" t="s">
        <v>21</v>
      </c>
      <c r="E29" s="6"/>
      <c r="F29" s="6"/>
      <c r="G29" s="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1"/>
      <c r="B30" s="9" t="s">
        <v>49</v>
      </c>
      <c r="C30" s="7" t="s">
        <v>50</v>
      </c>
      <c r="D30" s="3" t="s">
        <v>13</v>
      </c>
      <c r="E30" s="6"/>
      <c r="F30" s="6"/>
      <c r="G30" s="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1"/>
      <c r="B31" s="9" t="s">
        <v>51</v>
      </c>
      <c r="C31" s="7" t="s">
        <v>52</v>
      </c>
      <c r="D31" s="3" t="s">
        <v>13</v>
      </c>
      <c r="E31" s="6"/>
      <c r="F31" s="6"/>
      <c r="G31" s="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">
      <c r="A32" s="1"/>
      <c r="B32" s="9" t="s">
        <v>53</v>
      </c>
      <c r="C32" s="7" t="s">
        <v>54</v>
      </c>
      <c r="D32" s="4" t="s">
        <v>13</v>
      </c>
      <c r="E32" s="6"/>
      <c r="F32" s="6"/>
      <c r="G32" s="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">
      <c r="A33" s="1"/>
      <c r="B33" s="5" t="s">
        <v>55</v>
      </c>
      <c r="C33" s="5" t="s">
        <v>56</v>
      </c>
      <c r="D33" s="6"/>
      <c r="E33" s="6"/>
      <c r="F33" s="6"/>
      <c r="G33" s="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">
      <c r="A34" s="1"/>
      <c r="B34" s="4">
        <v>14</v>
      </c>
      <c r="C34" s="7" t="s">
        <v>57</v>
      </c>
      <c r="D34" s="4" t="s">
        <v>21</v>
      </c>
      <c r="E34" s="6"/>
      <c r="F34" s="6"/>
      <c r="G34" s="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">
      <c r="A35" s="1"/>
      <c r="B35" s="4">
        <v>15</v>
      </c>
      <c r="C35" s="7" t="s">
        <v>58</v>
      </c>
      <c r="D35" s="4" t="s">
        <v>21</v>
      </c>
      <c r="E35" s="6"/>
      <c r="F35" s="6"/>
      <c r="G35" s="6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">
      <c r="A36" s="1"/>
      <c r="B36" s="4">
        <v>16</v>
      </c>
      <c r="C36" s="7" t="s">
        <v>59</v>
      </c>
      <c r="D36" s="4" t="s">
        <v>13</v>
      </c>
      <c r="E36" s="6"/>
      <c r="F36" s="6"/>
      <c r="G36" s="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1"/>
      <c r="B37" s="4">
        <v>17</v>
      </c>
      <c r="C37" s="7" t="s">
        <v>60</v>
      </c>
      <c r="D37" s="4" t="s">
        <v>13</v>
      </c>
      <c r="E37" s="6"/>
      <c r="F37" s="6"/>
      <c r="G37" s="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">
      <c r="A38" s="1"/>
      <c r="B38" s="4">
        <v>18</v>
      </c>
      <c r="C38" s="7" t="s">
        <v>61</v>
      </c>
      <c r="D38" s="4" t="s">
        <v>21</v>
      </c>
      <c r="E38" s="6"/>
      <c r="F38" s="6"/>
      <c r="G38" s="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1"/>
      <c r="B39" s="4">
        <v>19</v>
      </c>
      <c r="C39" s="7" t="s">
        <v>62</v>
      </c>
      <c r="D39" s="4" t="s">
        <v>21</v>
      </c>
      <c r="E39" s="6"/>
      <c r="F39" s="6"/>
      <c r="G39" s="6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">
      <c r="A40" s="1"/>
      <c r="B40" s="4">
        <v>20</v>
      </c>
      <c r="C40" s="7" t="s">
        <v>63</v>
      </c>
      <c r="D40" s="4" t="s">
        <v>21</v>
      </c>
      <c r="E40" s="6"/>
      <c r="F40" s="6"/>
      <c r="G40" s="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">
      <c r="A41" s="1"/>
      <c r="B41" s="4">
        <v>21</v>
      </c>
      <c r="C41" s="7" t="s">
        <v>64</v>
      </c>
      <c r="D41" s="4" t="s">
        <v>21</v>
      </c>
      <c r="E41" s="6"/>
      <c r="F41" s="6"/>
      <c r="G41" s="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1"/>
      <c r="B42" s="4">
        <v>22</v>
      </c>
      <c r="C42" s="7" t="s">
        <v>65</v>
      </c>
      <c r="D42" s="4" t="s">
        <v>21</v>
      </c>
      <c r="E42" s="6"/>
      <c r="F42" s="6"/>
      <c r="G42" s="6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5" t="s">
        <v>66</v>
      </c>
      <c r="C43" s="5" t="s">
        <v>67</v>
      </c>
      <c r="D43" s="6"/>
      <c r="E43" s="6"/>
      <c r="F43" s="6"/>
      <c r="G43" s="6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x14ac:dyDescent="0.2">
      <c r="A44" s="1"/>
      <c r="B44" s="4">
        <v>23</v>
      </c>
      <c r="C44" s="7" t="s">
        <v>68</v>
      </c>
      <c r="D44" s="4" t="s">
        <v>13</v>
      </c>
      <c r="E44" s="6"/>
      <c r="F44" s="6"/>
      <c r="G44" s="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x14ac:dyDescent="0.2">
      <c r="A45" s="1"/>
      <c r="B45" s="4">
        <v>24</v>
      </c>
      <c r="C45" s="7" t="s">
        <v>69</v>
      </c>
      <c r="D45" s="4" t="s">
        <v>9</v>
      </c>
      <c r="E45" s="6">
        <v>0</v>
      </c>
      <c r="F45" s="6">
        <v>0</v>
      </c>
      <c r="G45" s="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x14ac:dyDescent="0.2">
      <c r="A46" s="1"/>
      <c r="B46" s="4">
        <v>25</v>
      </c>
      <c r="C46" s="7" t="s">
        <v>70</v>
      </c>
      <c r="D46" s="4" t="s">
        <v>9</v>
      </c>
      <c r="E46" s="6"/>
      <c r="F46" s="6"/>
      <c r="G46" s="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x14ac:dyDescent="0.2">
      <c r="A47" s="1"/>
      <c r="B47" s="4">
        <v>26</v>
      </c>
      <c r="C47" s="7" t="s">
        <v>71</v>
      </c>
      <c r="D47" s="4" t="s">
        <v>13</v>
      </c>
      <c r="E47" s="6">
        <v>20</v>
      </c>
      <c r="F47" s="6">
        <v>20</v>
      </c>
      <c r="G47" s="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 x14ac:dyDescent="0.2">
      <c r="A48" s="1"/>
      <c r="B48" s="4">
        <v>27</v>
      </c>
      <c r="C48" s="7" t="s">
        <v>72</v>
      </c>
      <c r="D48" s="4" t="s">
        <v>9</v>
      </c>
      <c r="E48" s="6">
        <v>10</v>
      </c>
      <c r="F48" s="6">
        <v>10</v>
      </c>
      <c r="G48" s="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x14ac:dyDescent="0.2">
      <c r="A49" s="1"/>
      <c r="B49" s="4">
        <v>28</v>
      </c>
      <c r="C49" s="7" t="s">
        <v>73</v>
      </c>
      <c r="D49" s="4" t="s">
        <v>13</v>
      </c>
      <c r="E49" s="6">
        <v>100</v>
      </c>
      <c r="F49" s="6">
        <v>100</v>
      </c>
      <c r="G49" s="6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 x14ac:dyDescent="0.2">
      <c r="A50" s="1"/>
      <c r="B50" s="4">
        <v>29</v>
      </c>
      <c r="C50" s="7" t="s">
        <v>74</v>
      </c>
      <c r="D50" s="4" t="s">
        <v>13</v>
      </c>
      <c r="E50" s="6">
        <v>0</v>
      </c>
      <c r="F50" s="6">
        <v>0</v>
      </c>
      <c r="G50" s="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6" x14ac:dyDescent="0.2">
      <c r="A51" s="1"/>
      <c r="B51" s="4">
        <v>30</v>
      </c>
      <c r="C51" s="7" t="s">
        <v>75</v>
      </c>
      <c r="D51" s="4" t="s">
        <v>13</v>
      </c>
      <c r="E51" s="6">
        <v>0</v>
      </c>
      <c r="F51" s="6">
        <v>0</v>
      </c>
      <c r="G51" s="6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6" x14ac:dyDescent="0.2">
      <c r="A52" s="1"/>
      <c r="B52" s="4">
        <v>31</v>
      </c>
      <c r="C52" s="7" t="s">
        <v>76</v>
      </c>
      <c r="D52" s="4" t="s">
        <v>13</v>
      </c>
      <c r="E52" s="6">
        <v>100</v>
      </c>
      <c r="F52" s="6">
        <v>100</v>
      </c>
      <c r="G52" s="6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6" x14ac:dyDescent="0.2">
      <c r="A53" s="1"/>
      <c r="B53" s="4">
        <v>32</v>
      </c>
      <c r="C53" s="7" t="s">
        <v>77</v>
      </c>
      <c r="D53" s="4" t="s">
        <v>13</v>
      </c>
      <c r="E53" s="6">
        <v>0</v>
      </c>
      <c r="F53" s="6">
        <v>0</v>
      </c>
      <c r="G53" s="6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1"/>
      <c r="B54" s="5" t="s">
        <v>78</v>
      </c>
      <c r="C54" s="5" t="s">
        <v>79</v>
      </c>
      <c r="D54" s="6"/>
      <c r="E54" s="6"/>
      <c r="F54" s="6"/>
      <c r="G54" s="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 x14ac:dyDescent="0.2">
      <c r="A55" s="1"/>
      <c r="B55" s="4">
        <v>33</v>
      </c>
      <c r="C55" s="7" t="s">
        <v>80</v>
      </c>
      <c r="D55" s="4" t="s">
        <v>13</v>
      </c>
      <c r="E55" s="6"/>
      <c r="F55" s="6">
        <v>364</v>
      </c>
      <c r="G55" s="6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x14ac:dyDescent="0.2">
      <c r="A56" s="1"/>
      <c r="B56" s="4">
        <v>34</v>
      </c>
      <c r="C56" s="7" t="s">
        <v>81</v>
      </c>
      <c r="D56" s="4" t="s">
        <v>13</v>
      </c>
      <c r="E56" s="6"/>
      <c r="F56" s="6"/>
      <c r="G56" s="6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48" x14ac:dyDescent="0.2">
      <c r="A57" s="1"/>
      <c r="B57" s="4">
        <v>35</v>
      </c>
      <c r="C57" s="7" t="s">
        <v>82</v>
      </c>
      <c r="D57" s="4" t="s">
        <v>13</v>
      </c>
      <c r="E57" s="6"/>
      <c r="F57" s="6"/>
      <c r="G57" s="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6" x14ac:dyDescent="0.2">
      <c r="A58" s="1"/>
      <c r="B58" s="4">
        <v>36</v>
      </c>
      <c r="C58" s="7" t="s">
        <v>83</v>
      </c>
      <c r="D58" s="4" t="s">
        <v>13</v>
      </c>
      <c r="E58" s="6">
        <v>52</v>
      </c>
      <c r="F58" s="6">
        <v>55</v>
      </c>
      <c r="G58" s="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6" x14ac:dyDescent="0.2">
      <c r="A59" s="1"/>
      <c r="B59" s="4">
        <v>37</v>
      </c>
      <c r="C59" s="7" t="s">
        <v>84</v>
      </c>
      <c r="D59" s="4" t="s">
        <v>13</v>
      </c>
      <c r="E59" s="6">
        <v>0</v>
      </c>
      <c r="F59" s="6">
        <v>50</v>
      </c>
      <c r="G59" s="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1"/>
      <c r="B62" s="61" t="s">
        <v>85</v>
      </c>
      <c r="C62" s="62"/>
      <c r="D62" s="62"/>
      <c r="E62" s="6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5">
      <c r="A63" s="1"/>
      <c r="B63" s="59"/>
      <c r="C63" s="59"/>
      <c r="D63" s="59"/>
      <c r="E63" s="59"/>
      <c r="F63" s="10"/>
      <c r="G63" s="10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5">
      <c r="A64" s="1"/>
      <c r="B64" s="11"/>
      <c r="C64" s="12" t="s">
        <v>1</v>
      </c>
      <c r="D64" s="12" t="s">
        <v>86</v>
      </c>
      <c r="E64" s="12" t="s">
        <v>87</v>
      </c>
      <c r="F64" s="10"/>
      <c r="G64" s="10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1"/>
      <c r="B65" s="13">
        <v>1</v>
      </c>
      <c r="C65" s="14" t="s">
        <v>88</v>
      </c>
      <c r="D65" s="1">
        <f>SUM(D66:D70)</f>
        <v>549</v>
      </c>
      <c r="E65" s="1">
        <f>SUM(E66:E70)</f>
        <v>619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1"/>
      <c r="B66" s="15" t="s">
        <v>89</v>
      </c>
      <c r="C66" s="14" t="s">
        <v>90</v>
      </c>
      <c r="D66" s="11">
        <v>26</v>
      </c>
      <c r="E66" s="11">
        <v>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1"/>
      <c r="B67" s="15" t="s">
        <v>91</v>
      </c>
      <c r="C67" s="14" t="s">
        <v>92</v>
      </c>
      <c r="D67" s="11">
        <v>71</v>
      </c>
      <c r="E67" s="11">
        <v>69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1"/>
      <c r="B68" s="15" t="s">
        <v>93</v>
      </c>
      <c r="C68" s="14" t="s">
        <v>94</v>
      </c>
      <c r="D68" s="11">
        <v>130</v>
      </c>
      <c r="E68" s="11">
        <v>142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1"/>
      <c r="B69" s="15" t="s">
        <v>95</v>
      </c>
      <c r="C69" s="14" t="s">
        <v>96</v>
      </c>
      <c r="D69" s="11">
        <v>213</v>
      </c>
      <c r="E69" s="11">
        <v>196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1"/>
      <c r="B70" s="15" t="s">
        <v>97</v>
      </c>
      <c r="C70" s="14" t="s">
        <v>98</v>
      </c>
      <c r="D70" s="11">
        <v>109</v>
      </c>
      <c r="E70" s="11">
        <v>185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1"/>
      <c r="B71" s="13">
        <v>2</v>
      </c>
      <c r="C71" s="14" t="s">
        <v>99</v>
      </c>
      <c r="D71" s="11">
        <v>2</v>
      </c>
      <c r="E71" s="11">
        <v>4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1"/>
      <c r="B72" s="13">
        <v>3</v>
      </c>
      <c r="C72" s="14" t="s">
        <v>100</v>
      </c>
      <c r="D72" s="11">
        <v>4</v>
      </c>
      <c r="E72" s="11">
        <v>11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1"/>
      <c r="B73" s="13">
        <v>4</v>
      </c>
      <c r="C73" s="14" t="s">
        <v>101</v>
      </c>
      <c r="D73" s="11"/>
      <c r="E73" s="1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1"/>
      <c r="B74" s="13">
        <v>5</v>
      </c>
      <c r="C74" s="14" t="s">
        <v>102</v>
      </c>
      <c r="D74" s="11"/>
      <c r="E74" s="1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1"/>
      <c r="B75" s="13">
        <v>6</v>
      </c>
      <c r="C75" s="14" t="s">
        <v>103</v>
      </c>
      <c r="D75" s="11"/>
      <c r="E75" s="1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1"/>
      <c r="B76" s="13">
        <v>7</v>
      </c>
      <c r="C76" s="14" t="s">
        <v>104</v>
      </c>
      <c r="D76" s="11">
        <v>3</v>
      </c>
      <c r="E76" s="1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1"/>
      <c r="B77" s="13">
        <v>8</v>
      </c>
      <c r="C77" s="14" t="s">
        <v>105</v>
      </c>
      <c r="D77" s="11"/>
      <c r="E77" s="1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1"/>
      <c r="B78" s="13">
        <v>9</v>
      </c>
      <c r="C78" s="14" t="s">
        <v>106</v>
      </c>
      <c r="D78" s="11"/>
      <c r="E78" s="1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1"/>
      <c r="B79" s="13">
        <v>10</v>
      </c>
      <c r="C79" s="14" t="s">
        <v>107</v>
      </c>
      <c r="D79" s="11"/>
      <c r="E79" s="1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1"/>
      <c r="B80" s="13">
        <v>11</v>
      </c>
      <c r="C80" s="14" t="s">
        <v>108</v>
      </c>
      <c r="D80" s="11"/>
      <c r="E80" s="1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1"/>
      <c r="B81" s="13">
        <v>12</v>
      </c>
      <c r="C81" s="14" t="s">
        <v>109</v>
      </c>
      <c r="D81" s="11"/>
      <c r="E81" s="1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1"/>
      <c r="B82" s="13">
        <v>13</v>
      </c>
      <c r="C82" s="14" t="s">
        <v>110</v>
      </c>
      <c r="D82" s="11"/>
      <c r="E82" s="1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1"/>
      <c r="B83" s="15" t="s">
        <v>49</v>
      </c>
      <c r="C83" s="14" t="s">
        <v>111</v>
      </c>
      <c r="D83" s="11"/>
      <c r="E83" s="1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1"/>
      <c r="B84" s="15" t="s">
        <v>51</v>
      </c>
      <c r="C84" s="14" t="s">
        <v>112</v>
      </c>
      <c r="D84" s="11"/>
      <c r="E84" s="1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1"/>
      <c r="B85" s="13">
        <v>14</v>
      </c>
      <c r="C85" s="11" t="s">
        <v>113</v>
      </c>
      <c r="D85" s="11">
        <v>21</v>
      </c>
      <c r="E85" s="11">
        <v>24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1"/>
      <c r="B86" s="13">
        <v>15</v>
      </c>
      <c r="C86" s="11" t="s">
        <v>114</v>
      </c>
      <c r="D86" s="11">
        <v>7</v>
      </c>
      <c r="E86" s="11">
        <v>8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1"/>
      <c r="B87" s="13">
        <v>16</v>
      </c>
      <c r="C87" s="11" t="s">
        <v>115</v>
      </c>
      <c r="D87" s="11">
        <v>51</v>
      </c>
      <c r="E87" s="11">
        <v>58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1"/>
      <c r="B88" s="13">
        <v>17</v>
      </c>
      <c r="C88" s="11" t="s">
        <v>116</v>
      </c>
      <c r="D88" s="11">
        <v>51</v>
      </c>
      <c r="E88" s="11">
        <v>58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1"/>
      <c r="B89" s="13">
        <v>18</v>
      </c>
      <c r="C89" s="11" t="s">
        <v>117</v>
      </c>
      <c r="D89" s="11">
        <v>0</v>
      </c>
      <c r="E89" s="11">
        <v>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1"/>
      <c r="B90" s="13">
        <v>19</v>
      </c>
      <c r="C90" s="11" t="s">
        <v>118</v>
      </c>
      <c r="D90" s="11">
        <v>0</v>
      </c>
      <c r="E90" s="11"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1"/>
      <c r="B91" s="13">
        <v>20</v>
      </c>
      <c r="C91" s="11" t="s">
        <v>119</v>
      </c>
      <c r="D91" s="11">
        <v>5</v>
      </c>
      <c r="E91" s="11">
        <v>23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1"/>
      <c r="B92" s="13">
        <v>21</v>
      </c>
      <c r="C92" s="11" t="s">
        <v>120</v>
      </c>
      <c r="D92" s="11">
        <v>0</v>
      </c>
      <c r="E92" s="11"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1"/>
      <c r="B93" s="13">
        <v>22</v>
      </c>
      <c r="C93" s="11" t="s">
        <v>121</v>
      </c>
      <c r="D93" s="11">
        <v>0</v>
      </c>
      <c r="E93" s="11"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1"/>
      <c r="B94" s="13">
        <v>23</v>
      </c>
      <c r="C94" s="11" t="s">
        <v>122</v>
      </c>
      <c r="D94" s="11">
        <v>0</v>
      </c>
      <c r="E94" s="11"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1"/>
      <c r="B95" s="13">
        <v>24</v>
      </c>
      <c r="C95" s="11" t="s">
        <v>123</v>
      </c>
      <c r="D95" s="11"/>
      <c r="E95" s="1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1"/>
      <c r="B96" s="15" t="s">
        <v>124</v>
      </c>
      <c r="C96" s="11" t="s">
        <v>125</v>
      </c>
      <c r="D96" s="11"/>
      <c r="E96" s="1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1"/>
      <c r="B97" s="15" t="s">
        <v>126</v>
      </c>
      <c r="C97" s="11" t="s">
        <v>127</v>
      </c>
      <c r="D97" s="11"/>
      <c r="E97" s="1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1"/>
      <c r="B98" s="15" t="s">
        <v>128</v>
      </c>
      <c r="C98" s="11" t="s">
        <v>129</v>
      </c>
      <c r="D98" s="11"/>
      <c r="E98" s="1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1"/>
      <c r="B99" s="13">
        <v>25</v>
      </c>
      <c r="C99" s="11" t="s">
        <v>130</v>
      </c>
      <c r="D99" s="11"/>
      <c r="E99" s="1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x14ac:dyDescent="0.2">
      <c r="A100" s="1"/>
      <c r="B100" s="13">
        <v>26</v>
      </c>
      <c r="C100" s="16" t="s">
        <v>131</v>
      </c>
      <c r="D100" s="11">
        <v>1</v>
      </c>
      <c r="E100" s="11"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x14ac:dyDescent="0.2">
      <c r="A101" s="1"/>
      <c r="B101" s="13">
        <v>27</v>
      </c>
      <c r="C101" s="11" t="s">
        <v>132</v>
      </c>
      <c r="D101" s="11">
        <v>1</v>
      </c>
      <c r="E101" s="11"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x14ac:dyDescent="0.2">
      <c r="A102" s="1"/>
      <c r="B102" s="13">
        <v>28</v>
      </c>
      <c r="C102" s="11" t="s">
        <v>133</v>
      </c>
      <c r="D102" s="24">
        <v>2</v>
      </c>
      <c r="E102" s="1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1"/>
      <c r="B103" s="15" t="s">
        <v>134</v>
      </c>
      <c r="C103" s="14" t="s">
        <v>90</v>
      </c>
      <c r="D103" s="11">
        <v>2</v>
      </c>
      <c r="E103" s="1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1"/>
      <c r="B104" s="15" t="s">
        <v>135</v>
      </c>
      <c r="C104" s="14" t="s">
        <v>92</v>
      </c>
      <c r="D104" s="11"/>
      <c r="E104" s="1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1"/>
      <c r="B105" s="15" t="s">
        <v>136</v>
      </c>
      <c r="C105" s="14" t="s">
        <v>94</v>
      </c>
      <c r="D105" s="11"/>
      <c r="E105" s="1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1"/>
      <c r="B106" s="15" t="s">
        <v>137</v>
      </c>
      <c r="C106" s="14" t="s">
        <v>96</v>
      </c>
      <c r="D106" s="11"/>
      <c r="E106" s="1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1"/>
      <c r="B107" s="15" t="s">
        <v>138</v>
      </c>
      <c r="C107" s="14" t="s">
        <v>98</v>
      </c>
      <c r="D107" s="11"/>
      <c r="E107" s="1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1"/>
      <c r="B108" s="13">
        <v>29</v>
      </c>
      <c r="C108" s="11" t="s">
        <v>139</v>
      </c>
      <c r="D108" s="11"/>
      <c r="E108" s="11">
        <v>1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1"/>
      <c r="B109" s="13">
        <v>30</v>
      </c>
      <c r="C109" s="11" t="s">
        <v>140</v>
      </c>
      <c r="D109" s="11"/>
      <c r="E109" s="11">
        <v>1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1"/>
      <c r="B110" s="13">
        <v>31</v>
      </c>
      <c r="C110" s="11" t="s">
        <v>141</v>
      </c>
      <c r="D110" s="11"/>
      <c r="E110" s="1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x14ac:dyDescent="0.2">
      <c r="A111" s="1"/>
      <c r="B111" s="15" t="s">
        <v>142</v>
      </c>
      <c r="C111" s="16" t="s">
        <v>143</v>
      </c>
      <c r="D111" s="11"/>
      <c r="E111" s="1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1"/>
      <c r="B112" s="15" t="s">
        <v>144</v>
      </c>
      <c r="C112" s="11" t="s">
        <v>145</v>
      </c>
      <c r="D112" s="11"/>
      <c r="E112" s="1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1"/>
      <c r="B113" s="15" t="s">
        <v>146</v>
      </c>
      <c r="C113" s="11" t="s">
        <v>147</v>
      </c>
      <c r="D113" s="11"/>
      <c r="E113" s="1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1"/>
      <c r="B114" s="15" t="s">
        <v>148</v>
      </c>
      <c r="C114" s="11" t="s">
        <v>149</v>
      </c>
      <c r="D114" s="11">
        <v>0</v>
      </c>
      <c r="E114" s="11">
        <v>0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6" x14ac:dyDescent="0.2">
      <c r="A115" s="1"/>
      <c r="B115" s="13">
        <v>32</v>
      </c>
      <c r="C115" s="16" t="s">
        <v>150</v>
      </c>
      <c r="D115" s="11">
        <v>20</v>
      </c>
      <c r="E115" s="11">
        <v>30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1"/>
      <c r="B116" s="13">
        <v>33</v>
      </c>
      <c r="C116" s="11" t="s">
        <v>151</v>
      </c>
      <c r="D116" s="11">
        <v>20</v>
      </c>
      <c r="E116" s="11">
        <v>30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1"/>
      <c r="B117" s="13">
        <v>34</v>
      </c>
      <c r="C117" s="11" t="s">
        <v>152</v>
      </c>
      <c r="D117" s="11">
        <v>0</v>
      </c>
      <c r="E117" s="11">
        <v>5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1"/>
      <c r="B118" s="13" t="s">
        <v>153</v>
      </c>
      <c r="C118" s="14" t="s">
        <v>90</v>
      </c>
      <c r="D118" s="11">
        <v>0</v>
      </c>
      <c r="E118" s="11"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1"/>
      <c r="B119" s="13" t="s">
        <v>154</v>
      </c>
      <c r="C119" s="14" t="s">
        <v>92</v>
      </c>
      <c r="D119" s="11">
        <v>0</v>
      </c>
      <c r="E119" s="11">
        <v>4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1"/>
      <c r="B120" s="13" t="s">
        <v>155</v>
      </c>
      <c r="C120" s="14" t="s">
        <v>94</v>
      </c>
      <c r="D120" s="11">
        <v>0</v>
      </c>
      <c r="E120" s="11">
        <v>0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1"/>
      <c r="B121" s="13" t="s">
        <v>156</v>
      </c>
      <c r="C121" s="14" t="s">
        <v>96</v>
      </c>
      <c r="D121" s="11">
        <v>0</v>
      </c>
      <c r="E121" s="11">
        <v>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1"/>
      <c r="B122" s="13" t="s">
        <v>157</v>
      </c>
      <c r="C122" s="14" t="s">
        <v>98</v>
      </c>
      <c r="D122" s="11">
        <v>0</v>
      </c>
      <c r="E122" s="11">
        <v>1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1"/>
      <c r="B123" s="13">
        <v>35</v>
      </c>
      <c r="C123" s="16" t="s">
        <v>158</v>
      </c>
      <c r="D123" s="11">
        <v>0</v>
      </c>
      <c r="E123" s="11">
        <v>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1"/>
      <c r="B124" s="13">
        <v>36</v>
      </c>
      <c r="C124" s="16" t="s">
        <v>159</v>
      </c>
      <c r="D124" s="11"/>
      <c r="E124" s="1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1"/>
      <c r="B125" s="13" t="s">
        <v>160</v>
      </c>
      <c r="C125" s="14" t="s">
        <v>90</v>
      </c>
      <c r="D125" s="11"/>
      <c r="E125" s="1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1"/>
      <c r="B126" s="13" t="s">
        <v>161</v>
      </c>
      <c r="C126" s="14" t="s">
        <v>92</v>
      </c>
      <c r="D126" s="11"/>
      <c r="E126" s="1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1"/>
      <c r="B127" s="13" t="s">
        <v>162</v>
      </c>
      <c r="C127" s="14" t="s">
        <v>94</v>
      </c>
      <c r="D127" s="11"/>
      <c r="E127" s="1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1"/>
      <c r="B128" s="13" t="s">
        <v>163</v>
      </c>
      <c r="C128" s="14" t="s">
        <v>96</v>
      </c>
      <c r="D128" s="11"/>
      <c r="E128" s="1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1"/>
      <c r="B129" s="13" t="s">
        <v>164</v>
      </c>
      <c r="C129" s="14" t="s">
        <v>98</v>
      </c>
      <c r="D129" s="11"/>
      <c r="E129" s="1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1"/>
      <c r="B130" s="13">
        <v>37</v>
      </c>
      <c r="C130" s="11" t="s">
        <v>165</v>
      </c>
      <c r="D130" s="11">
        <v>3</v>
      </c>
      <c r="E130" s="11">
        <v>6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1"/>
      <c r="B131" s="13" t="s">
        <v>166</v>
      </c>
      <c r="C131" s="11" t="s">
        <v>167</v>
      </c>
      <c r="D131" s="11">
        <v>1</v>
      </c>
      <c r="E131" s="11">
        <v>3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1"/>
      <c r="B132" s="13" t="s">
        <v>168</v>
      </c>
      <c r="C132" s="11" t="s">
        <v>169</v>
      </c>
      <c r="D132" s="11">
        <v>2</v>
      </c>
      <c r="E132" s="11">
        <v>3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2:G3"/>
    <mergeCell ref="B62:E63"/>
  </mergeCells>
  <printOptions horizontalCentered="1"/>
  <pageMargins left="0.15748031496062992" right="0.23622047244094491" top="0.55118110236220474" bottom="0.55118110236220474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52" workbookViewId="0">
      <selection activeCell="E66" sqref="E66"/>
    </sheetView>
  </sheetViews>
  <sheetFormatPr defaultColWidth="12.625" defaultRowHeight="15" customHeight="1" x14ac:dyDescent="0.2"/>
  <cols>
    <col min="1" max="1" width="7.875" customWidth="1"/>
    <col min="2" max="2" width="6.375" customWidth="1"/>
    <col min="3" max="3" width="41.5" customWidth="1"/>
    <col min="4" max="4" width="10.75" customWidth="1"/>
    <col min="5" max="5" width="20.125" customWidth="1"/>
    <col min="6" max="6" width="14" customWidth="1"/>
    <col min="7" max="7" width="16.875" customWidth="1"/>
    <col min="8" max="26" width="7.875" customWidth="1"/>
  </cols>
  <sheetData>
    <row r="1" spans="1:26" ht="12" customHeigh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">
      <c r="A2" s="1"/>
      <c r="B2" s="55" t="s">
        <v>0</v>
      </c>
      <c r="C2" s="56"/>
      <c r="D2" s="56"/>
      <c r="E2" s="56"/>
      <c r="F2" s="56"/>
      <c r="G2" s="5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 x14ac:dyDescent="0.2">
      <c r="A3" s="1"/>
      <c r="B3" s="58"/>
      <c r="C3" s="59"/>
      <c r="D3" s="59"/>
      <c r="E3" s="59"/>
      <c r="F3" s="59"/>
      <c r="G3" s="6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">
      <c r="A4" s="1"/>
      <c r="B4" s="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1"/>
      <c r="B5" s="5" t="s">
        <v>6</v>
      </c>
      <c r="C5" s="5" t="s">
        <v>7</v>
      </c>
      <c r="D5" s="6"/>
      <c r="E5" s="6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">
      <c r="A6" s="1"/>
      <c r="B6" s="4">
        <v>1</v>
      </c>
      <c r="C6" s="7" t="s">
        <v>8</v>
      </c>
      <c r="D6" s="4" t="s">
        <v>9</v>
      </c>
      <c r="E6" s="6">
        <v>10</v>
      </c>
      <c r="F6" s="6">
        <f>D65+E65</f>
        <v>10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1"/>
      <c r="B7" s="4">
        <v>2</v>
      </c>
      <c r="C7" s="7" t="s">
        <v>10</v>
      </c>
      <c r="D7" s="4" t="s">
        <v>9</v>
      </c>
      <c r="E7" s="6">
        <v>4</v>
      </c>
      <c r="F7" s="6">
        <v>4</v>
      </c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">
      <c r="A8" s="1"/>
      <c r="B8" s="4">
        <v>3</v>
      </c>
      <c r="C8" s="7" t="s">
        <v>11</v>
      </c>
      <c r="D8" s="4" t="s">
        <v>9</v>
      </c>
      <c r="E8" s="6">
        <v>2</v>
      </c>
      <c r="F8" s="6">
        <v>2</v>
      </c>
      <c r="G8" s="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">
      <c r="A9" s="1"/>
      <c r="B9" s="4">
        <v>4</v>
      </c>
      <c r="C9" s="7" t="s">
        <v>12</v>
      </c>
      <c r="D9" s="4" t="s">
        <v>13</v>
      </c>
      <c r="E9" s="6">
        <f>E7/E6</f>
        <v>0.4</v>
      </c>
      <c r="F9" s="6">
        <f>F7/F6</f>
        <v>0.4</v>
      </c>
      <c r="G9" s="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">
      <c r="A10" s="1"/>
      <c r="B10" s="4">
        <v>5</v>
      </c>
      <c r="C10" s="7" t="s">
        <v>14</v>
      </c>
      <c r="D10" s="4" t="s">
        <v>9</v>
      </c>
      <c r="E10" s="6"/>
      <c r="F10" s="6"/>
      <c r="G10" s="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">
      <c r="A11" s="1"/>
      <c r="B11" s="4">
        <v>6</v>
      </c>
      <c r="C11" s="7" t="s">
        <v>15</v>
      </c>
      <c r="D11" s="4" t="s">
        <v>16</v>
      </c>
      <c r="E11" s="6"/>
      <c r="F11" s="6"/>
      <c r="G11" s="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">
      <c r="A12" s="1"/>
      <c r="B12" s="4">
        <v>7</v>
      </c>
      <c r="C12" s="7" t="s">
        <v>17</v>
      </c>
      <c r="D12" s="4" t="s">
        <v>9</v>
      </c>
      <c r="E12" s="6"/>
      <c r="F12" s="6"/>
      <c r="G12" s="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7.25" customHeight="1" x14ac:dyDescent="0.2">
      <c r="A13" s="1"/>
      <c r="B13" s="5" t="s">
        <v>18</v>
      </c>
      <c r="C13" s="5" t="s">
        <v>19</v>
      </c>
      <c r="D13" s="6"/>
      <c r="E13" s="6"/>
      <c r="F13" s="6"/>
      <c r="G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">
      <c r="A14" s="1"/>
      <c r="B14" s="4">
        <v>8</v>
      </c>
      <c r="C14" s="7" t="s">
        <v>20</v>
      </c>
      <c r="D14" s="4" t="s">
        <v>21</v>
      </c>
      <c r="E14" s="6"/>
      <c r="F14" s="6"/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1"/>
      <c r="B15" s="8" t="s">
        <v>22</v>
      </c>
      <c r="C15" s="7" t="s">
        <v>23</v>
      </c>
      <c r="D15" s="4" t="s">
        <v>21</v>
      </c>
      <c r="E15" s="6"/>
      <c r="F15" s="6"/>
      <c r="G15" s="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">
      <c r="A16" s="1"/>
      <c r="B16" s="8" t="s">
        <v>24</v>
      </c>
      <c r="C16" s="7" t="s">
        <v>25</v>
      </c>
      <c r="D16" s="4" t="s">
        <v>21</v>
      </c>
      <c r="E16" s="6"/>
      <c r="F16" s="6"/>
      <c r="G16" s="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">
      <c r="A17" s="1"/>
      <c r="B17" s="8" t="s">
        <v>26</v>
      </c>
      <c r="C17" s="7" t="s">
        <v>27</v>
      </c>
      <c r="D17" s="4" t="s">
        <v>21</v>
      </c>
      <c r="E17" s="6"/>
      <c r="F17" s="6"/>
      <c r="G17" s="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">
      <c r="A18" s="1"/>
      <c r="B18" s="4">
        <v>9</v>
      </c>
      <c r="C18" s="7" t="s">
        <v>28</v>
      </c>
      <c r="D18" s="4" t="s">
        <v>29</v>
      </c>
      <c r="E18" s="6"/>
      <c r="F18" s="6"/>
      <c r="G18" s="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1"/>
      <c r="B19" s="4">
        <v>10</v>
      </c>
      <c r="C19" s="7" t="s">
        <v>30</v>
      </c>
      <c r="D19" s="4" t="s">
        <v>29</v>
      </c>
      <c r="E19" s="6"/>
      <c r="F19" s="6"/>
      <c r="G19" s="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">
      <c r="A20" s="1"/>
      <c r="B20" s="8"/>
      <c r="C20" s="7" t="s">
        <v>31</v>
      </c>
      <c r="D20" s="6"/>
      <c r="E20" s="6"/>
      <c r="F20" s="6"/>
      <c r="G20" s="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">
      <c r="A21" s="1"/>
      <c r="B21" s="8" t="s">
        <v>32</v>
      </c>
      <c r="C21" s="7" t="s">
        <v>33</v>
      </c>
      <c r="D21" s="4" t="s">
        <v>29</v>
      </c>
      <c r="E21" s="6"/>
      <c r="F21" s="6"/>
      <c r="G21" s="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1"/>
      <c r="B22" s="8" t="s">
        <v>34</v>
      </c>
      <c r="C22" s="7" t="s">
        <v>35</v>
      </c>
      <c r="D22" s="4" t="s">
        <v>29</v>
      </c>
      <c r="E22" s="6"/>
      <c r="F22" s="6"/>
      <c r="G22" s="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1"/>
      <c r="B23" s="8" t="s">
        <v>36</v>
      </c>
      <c r="C23" s="7" t="s">
        <v>37</v>
      </c>
      <c r="D23" s="4" t="s">
        <v>29</v>
      </c>
      <c r="E23" s="6"/>
      <c r="F23" s="6"/>
      <c r="G23" s="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1"/>
      <c r="B24" s="4">
        <v>11</v>
      </c>
      <c r="C24" s="7" t="s">
        <v>38</v>
      </c>
      <c r="D24" s="4" t="s">
        <v>39</v>
      </c>
      <c r="E24" s="6"/>
      <c r="F24" s="6"/>
      <c r="G24" s="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1"/>
      <c r="B25" s="4">
        <v>12</v>
      </c>
      <c r="C25" s="7" t="s">
        <v>40</v>
      </c>
      <c r="D25" s="4" t="s">
        <v>29</v>
      </c>
      <c r="E25" s="6"/>
      <c r="F25" s="6"/>
      <c r="G25" s="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1"/>
      <c r="B26" s="9" t="s">
        <v>41</v>
      </c>
      <c r="C26" s="7" t="s">
        <v>42</v>
      </c>
      <c r="D26" s="4" t="s">
        <v>43</v>
      </c>
      <c r="E26" s="6"/>
      <c r="F26" s="6"/>
      <c r="G26" s="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1"/>
      <c r="B27" s="9" t="s">
        <v>44</v>
      </c>
      <c r="C27" s="7" t="s">
        <v>45</v>
      </c>
      <c r="D27" s="4" t="s">
        <v>43</v>
      </c>
      <c r="E27" s="6"/>
      <c r="F27" s="6"/>
      <c r="G27" s="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1"/>
      <c r="B28" s="9" t="s">
        <v>46</v>
      </c>
      <c r="C28" s="7" t="s">
        <v>47</v>
      </c>
      <c r="D28" s="4" t="s">
        <v>43</v>
      </c>
      <c r="E28" s="6"/>
      <c r="F28" s="6"/>
      <c r="G28" s="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1"/>
      <c r="B29" s="4">
        <v>13</v>
      </c>
      <c r="C29" s="7" t="s">
        <v>48</v>
      </c>
      <c r="D29" s="4" t="s">
        <v>21</v>
      </c>
      <c r="E29" s="6"/>
      <c r="F29" s="6"/>
      <c r="G29" s="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1"/>
      <c r="B30" s="9" t="s">
        <v>49</v>
      </c>
      <c r="C30" s="7" t="s">
        <v>50</v>
      </c>
      <c r="D30" s="3" t="s">
        <v>13</v>
      </c>
      <c r="E30" s="6"/>
      <c r="F30" s="6"/>
      <c r="G30" s="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1"/>
      <c r="B31" s="9" t="s">
        <v>51</v>
      </c>
      <c r="C31" s="7" t="s">
        <v>52</v>
      </c>
      <c r="D31" s="3" t="s">
        <v>13</v>
      </c>
      <c r="E31" s="6"/>
      <c r="F31" s="6"/>
      <c r="G31" s="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">
      <c r="A32" s="1"/>
      <c r="B32" s="9" t="s">
        <v>53</v>
      </c>
      <c r="C32" s="7" t="s">
        <v>54</v>
      </c>
      <c r="D32" s="4" t="s">
        <v>13</v>
      </c>
      <c r="E32" s="6"/>
      <c r="F32" s="6"/>
      <c r="G32" s="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">
      <c r="A33" s="1"/>
      <c r="B33" s="5" t="s">
        <v>55</v>
      </c>
      <c r="C33" s="5" t="s">
        <v>56</v>
      </c>
      <c r="D33" s="6"/>
      <c r="E33" s="6"/>
      <c r="F33" s="6"/>
      <c r="G33" s="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">
      <c r="A34" s="1"/>
      <c r="B34" s="4">
        <v>14</v>
      </c>
      <c r="C34" s="7" t="s">
        <v>57</v>
      </c>
      <c r="D34" s="4" t="s">
        <v>21</v>
      </c>
      <c r="E34" s="6"/>
      <c r="F34" s="6"/>
      <c r="G34" s="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">
      <c r="A35" s="1"/>
      <c r="B35" s="4">
        <v>15</v>
      </c>
      <c r="C35" s="7" t="s">
        <v>58</v>
      </c>
      <c r="D35" s="4" t="s">
        <v>21</v>
      </c>
      <c r="E35" s="6"/>
      <c r="F35" s="6"/>
      <c r="G35" s="6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">
      <c r="A36" s="1"/>
      <c r="B36" s="4">
        <v>16</v>
      </c>
      <c r="C36" s="7" t="s">
        <v>59</v>
      </c>
      <c r="D36" s="4" t="s">
        <v>13</v>
      </c>
      <c r="E36" s="6"/>
      <c r="F36" s="6"/>
      <c r="G36" s="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1"/>
      <c r="B37" s="4">
        <v>17</v>
      </c>
      <c r="C37" s="7" t="s">
        <v>60</v>
      </c>
      <c r="D37" s="4" t="s">
        <v>13</v>
      </c>
      <c r="E37" s="6"/>
      <c r="F37" s="6"/>
      <c r="G37" s="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">
      <c r="A38" s="1"/>
      <c r="B38" s="4">
        <v>18</v>
      </c>
      <c r="C38" s="7" t="s">
        <v>61</v>
      </c>
      <c r="D38" s="4" t="s">
        <v>21</v>
      </c>
      <c r="E38" s="6"/>
      <c r="F38" s="6"/>
      <c r="G38" s="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1"/>
      <c r="B39" s="4">
        <v>19</v>
      </c>
      <c r="C39" s="7" t="s">
        <v>62</v>
      </c>
      <c r="D39" s="4" t="s">
        <v>21</v>
      </c>
      <c r="E39" s="6"/>
      <c r="F39" s="6"/>
      <c r="G39" s="6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">
      <c r="A40" s="1"/>
      <c r="B40" s="4">
        <v>20</v>
      </c>
      <c r="C40" s="7" t="s">
        <v>63</v>
      </c>
      <c r="D40" s="4" t="s">
        <v>21</v>
      </c>
      <c r="E40" s="6"/>
      <c r="F40" s="6"/>
      <c r="G40" s="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">
      <c r="A41" s="1"/>
      <c r="B41" s="4">
        <v>21</v>
      </c>
      <c r="C41" s="7" t="s">
        <v>64</v>
      </c>
      <c r="D41" s="4" t="s">
        <v>21</v>
      </c>
      <c r="E41" s="6"/>
      <c r="F41" s="6"/>
      <c r="G41" s="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1"/>
      <c r="B42" s="4">
        <v>22</v>
      </c>
      <c r="C42" s="7" t="s">
        <v>65</v>
      </c>
      <c r="D42" s="4" t="s">
        <v>21</v>
      </c>
      <c r="E42" s="6"/>
      <c r="F42" s="6"/>
      <c r="G42" s="6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5" t="s">
        <v>66</v>
      </c>
      <c r="C43" s="5" t="s">
        <v>67</v>
      </c>
      <c r="D43" s="6"/>
      <c r="E43" s="6"/>
      <c r="F43" s="6"/>
      <c r="G43" s="6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">
      <c r="A44" s="1"/>
      <c r="B44" s="4">
        <v>23</v>
      </c>
      <c r="C44" s="7" t="s">
        <v>68</v>
      </c>
      <c r="D44" s="4" t="s">
        <v>13</v>
      </c>
      <c r="E44" s="6"/>
      <c r="F44" s="6"/>
      <c r="G44" s="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1"/>
      <c r="B45" s="4">
        <v>24</v>
      </c>
      <c r="C45" s="7" t="s">
        <v>69</v>
      </c>
      <c r="D45" s="4" t="s">
        <v>9</v>
      </c>
      <c r="E45" s="6"/>
      <c r="F45" s="6"/>
      <c r="G45" s="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">
      <c r="A46" s="1"/>
      <c r="B46" s="4">
        <v>25</v>
      </c>
      <c r="C46" s="7" t="s">
        <v>70</v>
      </c>
      <c r="D46" s="4" t="s">
        <v>9</v>
      </c>
      <c r="E46" s="6"/>
      <c r="F46" s="6"/>
      <c r="G46" s="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">
      <c r="A47" s="1"/>
      <c r="B47" s="4">
        <v>26</v>
      </c>
      <c r="C47" s="7" t="s">
        <v>71</v>
      </c>
      <c r="D47" s="4" t="s">
        <v>13</v>
      </c>
      <c r="E47" s="6"/>
      <c r="F47" s="6"/>
      <c r="G47" s="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">
      <c r="A48" s="1"/>
      <c r="B48" s="4">
        <v>27</v>
      </c>
      <c r="C48" s="7" t="s">
        <v>72</v>
      </c>
      <c r="D48" s="4" t="s">
        <v>9</v>
      </c>
      <c r="E48" s="6"/>
      <c r="F48" s="6"/>
      <c r="G48" s="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1"/>
      <c r="B49" s="4">
        <v>28</v>
      </c>
      <c r="C49" s="7" t="s">
        <v>73</v>
      </c>
      <c r="D49" s="4" t="s">
        <v>13</v>
      </c>
      <c r="E49" s="6"/>
      <c r="F49" s="6"/>
      <c r="G49" s="6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">
      <c r="A50" s="1"/>
      <c r="B50" s="4">
        <v>29</v>
      </c>
      <c r="C50" s="7" t="s">
        <v>74</v>
      </c>
      <c r="D50" s="4" t="s">
        <v>13</v>
      </c>
      <c r="E50" s="6"/>
      <c r="F50" s="6"/>
      <c r="G50" s="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1"/>
      <c r="B51" s="4">
        <v>30</v>
      </c>
      <c r="C51" s="7" t="s">
        <v>75</v>
      </c>
      <c r="D51" s="4" t="s">
        <v>13</v>
      </c>
      <c r="E51" s="6"/>
      <c r="F51" s="6"/>
      <c r="G51" s="6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">
      <c r="A52" s="1"/>
      <c r="B52" s="4">
        <v>31</v>
      </c>
      <c r="C52" s="7" t="s">
        <v>76</v>
      </c>
      <c r="D52" s="4" t="s">
        <v>13</v>
      </c>
      <c r="E52" s="6"/>
      <c r="F52" s="6"/>
      <c r="G52" s="6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1"/>
      <c r="B53" s="4">
        <v>32</v>
      </c>
      <c r="C53" s="7" t="s">
        <v>77</v>
      </c>
      <c r="D53" s="4" t="s">
        <v>13</v>
      </c>
      <c r="E53" s="6"/>
      <c r="F53" s="6"/>
      <c r="G53" s="6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1"/>
      <c r="B54" s="5" t="s">
        <v>78</v>
      </c>
      <c r="C54" s="5" t="s">
        <v>79</v>
      </c>
      <c r="D54" s="6"/>
      <c r="E54" s="6"/>
      <c r="F54" s="6"/>
      <c r="G54" s="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6" x14ac:dyDescent="0.2">
      <c r="A55" s="1"/>
      <c r="B55" s="4">
        <v>33</v>
      </c>
      <c r="C55" s="7" t="s">
        <v>80</v>
      </c>
      <c r="D55" s="4" t="s">
        <v>13</v>
      </c>
      <c r="E55" s="6"/>
      <c r="F55" s="6"/>
      <c r="G55" s="6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6" x14ac:dyDescent="0.2">
      <c r="A56" s="1"/>
      <c r="B56" s="4">
        <v>34</v>
      </c>
      <c r="C56" s="7" t="s">
        <v>81</v>
      </c>
      <c r="D56" s="4" t="s">
        <v>13</v>
      </c>
      <c r="E56" s="6"/>
      <c r="F56" s="6"/>
      <c r="G56" s="6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">
      <c r="A57" s="1"/>
      <c r="B57" s="4">
        <v>35</v>
      </c>
      <c r="C57" s="7" t="s">
        <v>82</v>
      </c>
      <c r="D57" s="4" t="s">
        <v>13</v>
      </c>
      <c r="E57" s="6"/>
      <c r="F57" s="6"/>
      <c r="G57" s="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1"/>
      <c r="B58" s="4">
        <v>36</v>
      </c>
      <c r="C58" s="7" t="s">
        <v>83</v>
      </c>
      <c r="D58" s="4" t="s">
        <v>13</v>
      </c>
      <c r="E58" s="6"/>
      <c r="F58" s="6"/>
      <c r="G58" s="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1"/>
      <c r="B59" s="4">
        <v>37</v>
      </c>
      <c r="C59" s="7" t="s">
        <v>84</v>
      </c>
      <c r="D59" s="4" t="s">
        <v>13</v>
      </c>
      <c r="E59" s="6"/>
      <c r="F59" s="6"/>
      <c r="G59" s="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1"/>
      <c r="B62" s="61" t="s">
        <v>85</v>
      </c>
      <c r="C62" s="62"/>
      <c r="D62" s="62"/>
      <c r="E62" s="6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5">
      <c r="A63" s="1"/>
      <c r="B63" s="59"/>
      <c r="C63" s="59"/>
      <c r="D63" s="59"/>
      <c r="E63" s="59"/>
      <c r="F63" s="10"/>
      <c r="G63" s="10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5">
      <c r="A64" s="1"/>
      <c r="B64" s="11"/>
      <c r="C64" s="12" t="s">
        <v>1</v>
      </c>
      <c r="D64" s="12" t="s">
        <v>86</v>
      </c>
      <c r="E64" s="12" t="s">
        <v>87</v>
      </c>
      <c r="F64" s="10"/>
      <c r="G64" s="10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1"/>
      <c r="B65" s="13">
        <v>1</v>
      </c>
      <c r="C65" s="14" t="s">
        <v>88</v>
      </c>
      <c r="D65" s="1">
        <f>SUM(D66:D70)</f>
        <v>5</v>
      </c>
      <c r="E65" s="11">
        <f>SUM(E66:E70)</f>
        <v>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1"/>
      <c r="B66" s="15" t="s">
        <v>89</v>
      </c>
      <c r="C66" s="14" t="s">
        <v>90</v>
      </c>
      <c r="D66" s="11">
        <v>2</v>
      </c>
      <c r="E66" s="1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1"/>
      <c r="B67" s="15" t="s">
        <v>91</v>
      </c>
      <c r="C67" s="14" t="s">
        <v>92</v>
      </c>
      <c r="D67" s="11"/>
      <c r="E67" s="1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1"/>
      <c r="B68" s="15" t="s">
        <v>93</v>
      </c>
      <c r="C68" s="14" t="s">
        <v>94</v>
      </c>
      <c r="D68" s="11">
        <v>1</v>
      </c>
      <c r="E68" s="1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1"/>
      <c r="B69" s="15" t="s">
        <v>95</v>
      </c>
      <c r="C69" s="14" t="s">
        <v>96</v>
      </c>
      <c r="D69" s="11">
        <v>1</v>
      </c>
      <c r="E69" s="11">
        <v>2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1"/>
      <c r="B70" s="15" t="s">
        <v>97</v>
      </c>
      <c r="C70" s="14" t="s">
        <v>98</v>
      </c>
      <c r="D70" s="11">
        <v>1</v>
      </c>
      <c r="E70" s="11">
        <v>3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1"/>
      <c r="B71" s="13">
        <v>2</v>
      </c>
      <c r="C71" s="14" t="s">
        <v>99</v>
      </c>
      <c r="D71" s="11"/>
      <c r="E71" s="1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1"/>
      <c r="B72" s="13">
        <v>3</v>
      </c>
      <c r="C72" s="14" t="s">
        <v>100</v>
      </c>
      <c r="D72" s="11"/>
      <c r="E72" s="1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1"/>
      <c r="B73" s="13">
        <v>4</v>
      </c>
      <c r="C73" s="14" t="s">
        <v>101</v>
      </c>
      <c r="D73" s="11"/>
      <c r="E73" s="1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1"/>
      <c r="B74" s="13">
        <v>5</v>
      </c>
      <c r="C74" s="14" t="s">
        <v>102</v>
      </c>
      <c r="D74" s="11"/>
      <c r="E74" s="1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1"/>
      <c r="B75" s="13">
        <v>6</v>
      </c>
      <c r="C75" s="14" t="s">
        <v>103</v>
      </c>
      <c r="D75" s="11"/>
      <c r="E75" s="1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1"/>
      <c r="B76" s="13">
        <v>7</v>
      </c>
      <c r="C76" s="14" t="s">
        <v>104</v>
      </c>
      <c r="D76" s="11"/>
      <c r="E76" s="1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1"/>
      <c r="B77" s="13">
        <v>8</v>
      </c>
      <c r="C77" s="14" t="s">
        <v>105</v>
      </c>
      <c r="D77" s="11"/>
      <c r="E77" s="1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1"/>
      <c r="B78" s="13">
        <v>9</v>
      </c>
      <c r="C78" s="14" t="s">
        <v>106</v>
      </c>
      <c r="D78" s="11"/>
      <c r="E78" s="1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1"/>
      <c r="B79" s="13">
        <v>10</v>
      </c>
      <c r="C79" s="14" t="s">
        <v>107</v>
      </c>
      <c r="D79" s="11"/>
      <c r="E79" s="1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1"/>
      <c r="B80" s="13">
        <v>11</v>
      </c>
      <c r="C80" s="14" t="s">
        <v>108</v>
      </c>
      <c r="D80" s="11"/>
      <c r="E80" s="1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1"/>
      <c r="B81" s="13">
        <v>12</v>
      </c>
      <c r="C81" s="14" t="s">
        <v>109</v>
      </c>
      <c r="D81" s="11"/>
      <c r="E81" s="1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1"/>
      <c r="B82" s="13">
        <v>13</v>
      </c>
      <c r="C82" s="14" t="s">
        <v>110</v>
      </c>
      <c r="D82" s="11"/>
      <c r="E82" s="1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1"/>
      <c r="B83" s="15" t="s">
        <v>49</v>
      </c>
      <c r="C83" s="14" t="s">
        <v>111</v>
      </c>
      <c r="D83" s="11"/>
      <c r="E83" s="1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1"/>
      <c r="B84" s="15" t="s">
        <v>51</v>
      </c>
      <c r="C84" s="14" t="s">
        <v>112</v>
      </c>
      <c r="D84" s="11"/>
      <c r="E84" s="1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1"/>
      <c r="B85" s="13">
        <v>14</v>
      </c>
      <c r="C85" s="11" t="s">
        <v>113</v>
      </c>
      <c r="D85" s="11"/>
      <c r="E85" s="1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1"/>
      <c r="B86" s="13">
        <v>15</v>
      </c>
      <c r="C86" s="11" t="s">
        <v>114</v>
      </c>
      <c r="D86" s="11"/>
      <c r="E86" s="1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1"/>
      <c r="B87" s="13">
        <v>16</v>
      </c>
      <c r="C87" s="11" t="s">
        <v>115</v>
      </c>
      <c r="D87" s="11"/>
      <c r="E87" s="1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1"/>
      <c r="B88" s="13">
        <v>17</v>
      </c>
      <c r="C88" s="11" t="s">
        <v>116</v>
      </c>
      <c r="D88" s="11"/>
      <c r="E88" s="1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1"/>
      <c r="B89" s="13">
        <v>18</v>
      </c>
      <c r="C89" s="11" t="s">
        <v>117</v>
      </c>
      <c r="D89" s="11"/>
      <c r="E89" s="1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1"/>
      <c r="B90" s="13">
        <v>19</v>
      </c>
      <c r="C90" s="11" t="s">
        <v>118</v>
      </c>
      <c r="D90" s="11"/>
      <c r="E90" s="1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1"/>
      <c r="B91" s="13">
        <v>20</v>
      </c>
      <c r="C91" s="11" t="s">
        <v>119</v>
      </c>
      <c r="D91" s="11"/>
      <c r="E91" s="1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1"/>
      <c r="B92" s="13">
        <v>21</v>
      </c>
      <c r="C92" s="11" t="s">
        <v>120</v>
      </c>
      <c r="D92" s="11"/>
      <c r="E92" s="1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1"/>
      <c r="B93" s="13">
        <v>22</v>
      </c>
      <c r="C93" s="11" t="s">
        <v>121</v>
      </c>
      <c r="D93" s="11"/>
      <c r="E93" s="1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1"/>
      <c r="B94" s="13">
        <v>23</v>
      </c>
      <c r="C94" s="11" t="s">
        <v>122</v>
      </c>
      <c r="D94" s="11"/>
      <c r="E94" s="1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1"/>
      <c r="B95" s="13">
        <v>24</v>
      </c>
      <c r="C95" s="11" t="s">
        <v>123</v>
      </c>
      <c r="D95" s="11"/>
      <c r="E95" s="1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1"/>
      <c r="B96" s="15" t="s">
        <v>124</v>
      </c>
      <c r="C96" s="11" t="s">
        <v>125</v>
      </c>
      <c r="D96" s="11"/>
      <c r="E96" s="1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1"/>
      <c r="B97" s="15" t="s">
        <v>126</v>
      </c>
      <c r="C97" s="11" t="s">
        <v>127</v>
      </c>
      <c r="D97" s="11"/>
      <c r="E97" s="1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1"/>
      <c r="B98" s="15" t="s">
        <v>128</v>
      </c>
      <c r="C98" s="11" t="s">
        <v>129</v>
      </c>
      <c r="D98" s="11"/>
      <c r="E98" s="1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1"/>
      <c r="B99" s="13">
        <v>25</v>
      </c>
      <c r="C99" s="11" t="s">
        <v>130</v>
      </c>
      <c r="D99" s="11"/>
      <c r="E99" s="1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1"/>
      <c r="B100" s="13">
        <v>26</v>
      </c>
      <c r="C100" s="16" t="s">
        <v>131</v>
      </c>
      <c r="D100" s="11"/>
      <c r="E100" s="1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1"/>
      <c r="B101" s="13">
        <v>27</v>
      </c>
      <c r="C101" s="11" t="s">
        <v>132</v>
      </c>
      <c r="D101" s="11"/>
      <c r="E101" s="1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1"/>
      <c r="B102" s="13">
        <v>28</v>
      </c>
      <c r="C102" s="11" t="s">
        <v>133</v>
      </c>
      <c r="D102" s="11"/>
      <c r="E102" s="1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1"/>
      <c r="B103" s="15" t="s">
        <v>134</v>
      </c>
      <c r="C103" s="14" t="s">
        <v>90</v>
      </c>
      <c r="D103" s="11"/>
      <c r="E103" s="1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1"/>
      <c r="B104" s="15" t="s">
        <v>135</v>
      </c>
      <c r="C104" s="14" t="s">
        <v>92</v>
      </c>
      <c r="D104" s="11"/>
      <c r="E104" s="1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1"/>
      <c r="B105" s="15" t="s">
        <v>136</v>
      </c>
      <c r="C105" s="14" t="s">
        <v>94</v>
      </c>
      <c r="D105" s="11"/>
      <c r="E105" s="1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1"/>
      <c r="B106" s="15" t="s">
        <v>137</v>
      </c>
      <c r="C106" s="14" t="s">
        <v>96</v>
      </c>
      <c r="D106" s="11"/>
      <c r="E106" s="1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1"/>
      <c r="B107" s="15" t="s">
        <v>138</v>
      </c>
      <c r="C107" s="14" t="s">
        <v>98</v>
      </c>
      <c r="D107" s="11"/>
      <c r="E107" s="1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1"/>
      <c r="B108" s="13">
        <v>29</v>
      </c>
      <c r="C108" s="11" t="s">
        <v>139</v>
      </c>
      <c r="D108" s="11"/>
      <c r="E108" s="1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1"/>
      <c r="B109" s="13">
        <v>30</v>
      </c>
      <c r="C109" s="11" t="s">
        <v>140</v>
      </c>
      <c r="D109" s="11"/>
      <c r="E109" s="1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1"/>
      <c r="B110" s="13">
        <v>31</v>
      </c>
      <c r="C110" s="11" t="s">
        <v>141</v>
      </c>
      <c r="D110" s="11"/>
      <c r="E110" s="1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1"/>
      <c r="B111" s="15" t="s">
        <v>142</v>
      </c>
      <c r="C111" s="16" t="s">
        <v>143</v>
      </c>
      <c r="D111" s="11"/>
      <c r="E111" s="1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1"/>
      <c r="B112" s="15" t="s">
        <v>144</v>
      </c>
      <c r="C112" s="11" t="s">
        <v>145</v>
      </c>
      <c r="D112" s="11"/>
      <c r="E112" s="1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1"/>
      <c r="B113" s="15" t="s">
        <v>146</v>
      </c>
      <c r="C113" s="11" t="s">
        <v>147</v>
      </c>
      <c r="D113" s="11"/>
      <c r="E113" s="1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1"/>
      <c r="B114" s="15" t="s">
        <v>148</v>
      </c>
      <c r="C114" s="11" t="s">
        <v>149</v>
      </c>
      <c r="D114" s="11"/>
      <c r="E114" s="1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1"/>
      <c r="B115" s="13">
        <v>32</v>
      </c>
      <c r="C115" s="16" t="s">
        <v>150</v>
      </c>
      <c r="D115" s="11"/>
      <c r="E115" s="1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1"/>
      <c r="B116" s="13">
        <v>33</v>
      </c>
      <c r="C116" s="11" t="s">
        <v>151</v>
      </c>
      <c r="D116" s="11"/>
      <c r="E116" s="1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1"/>
      <c r="B117" s="13">
        <v>34</v>
      </c>
      <c r="C117" s="11" t="s">
        <v>152</v>
      </c>
      <c r="D117" s="11"/>
      <c r="E117" s="1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1"/>
      <c r="B118" s="13" t="s">
        <v>153</v>
      </c>
      <c r="C118" s="14" t="s">
        <v>90</v>
      </c>
      <c r="D118" s="11"/>
      <c r="E118" s="1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1"/>
      <c r="B119" s="13" t="s">
        <v>154</v>
      </c>
      <c r="C119" s="14" t="s">
        <v>92</v>
      </c>
      <c r="D119" s="11"/>
      <c r="E119" s="1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1"/>
      <c r="B120" s="13" t="s">
        <v>155</v>
      </c>
      <c r="C120" s="14" t="s">
        <v>94</v>
      </c>
      <c r="D120" s="11"/>
      <c r="E120" s="1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1"/>
      <c r="B121" s="13" t="s">
        <v>156</v>
      </c>
      <c r="C121" s="14" t="s">
        <v>96</v>
      </c>
      <c r="D121" s="11"/>
      <c r="E121" s="1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1"/>
      <c r="B122" s="13" t="s">
        <v>157</v>
      </c>
      <c r="C122" s="14" t="s">
        <v>98</v>
      </c>
      <c r="D122" s="11"/>
      <c r="E122" s="1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1"/>
      <c r="B123" s="13">
        <v>35</v>
      </c>
      <c r="C123" s="16" t="s">
        <v>158</v>
      </c>
      <c r="D123" s="11"/>
      <c r="E123" s="1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1"/>
      <c r="B124" s="13">
        <v>36</v>
      </c>
      <c r="C124" s="16" t="s">
        <v>159</v>
      </c>
      <c r="D124" s="11"/>
      <c r="E124" s="1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1"/>
      <c r="B125" s="13" t="s">
        <v>160</v>
      </c>
      <c r="C125" s="14" t="s">
        <v>90</v>
      </c>
      <c r="D125" s="11"/>
      <c r="E125" s="1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1"/>
      <c r="B126" s="13" t="s">
        <v>161</v>
      </c>
      <c r="C126" s="14" t="s">
        <v>92</v>
      </c>
      <c r="D126" s="11"/>
      <c r="E126" s="1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1"/>
      <c r="B127" s="13" t="s">
        <v>162</v>
      </c>
      <c r="C127" s="14" t="s">
        <v>94</v>
      </c>
      <c r="D127" s="11"/>
      <c r="E127" s="1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1"/>
      <c r="B128" s="13" t="s">
        <v>163</v>
      </c>
      <c r="C128" s="14" t="s">
        <v>96</v>
      </c>
      <c r="D128" s="11"/>
      <c r="E128" s="1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1"/>
      <c r="B129" s="13" t="s">
        <v>164</v>
      </c>
      <c r="C129" s="14" t="s">
        <v>98</v>
      </c>
      <c r="D129" s="11"/>
      <c r="E129" s="1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1"/>
      <c r="B130" s="13">
        <v>37</v>
      </c>
      <c r="C130" s="11" t="s">
        <v>165</v>
      </c>
      <c r="D130" s="11"/>
      <c r="E130" s="1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1"/>
      <c r="B131" s="13" t="s">
        <v>166</v>
      </c>
      <c r="C131" s="11" t="s">
        <v>167</v>
      </c>
      <c r="D131" s="11"/>
      <c r="E131" s="1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1"/>
      <c r="B132" s="13" t="s">
        <v>168</v>
      </c>
      <c r="C132" s="11" t="s">
        <v>169</v>
      </c>
      <c r="D132" s="11"/>
      <c r="E132" s="1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2:G3"/>
    <mergeCell ref="B62:E63"/>
  </mergeCells>
  <printOptions horizontalCentered="1"/>
  <pageMargins left="0.15748031496062992" right="0.23622047244094491" top="0.55118110236220474" bottom="0.55118110236220474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0" workbookViewId="0">
      <selection activeCell="E66" sqref="E66"/>
    </sheetView>
  </sheetViews>
  <sheetFormatPr defaultColWidth="12.625" defaultRowHeight="15" customHeight="1" x14ac:dyDescent="0.2"/>
  <cols>
    <col min="1" max="1" width="7.875" customWidth="1"/>
    <col min="2" max="2" width="6.375" customWidth="1"/>
    <col min="3" max="3" width="41.5" customWidth="1"/>
    <col min="4" max="4" width="10.75" customWidth="1"/>
    <col min="5" max="5" width="20.125" customWidth="1"/>
    <col min="6" max="6" width="14" customWidth="1"/>
    <col min="7" max="7" width="16.875" customWidth="1"/>
    <col min="8" max="26" width="7.875" customWidth="1"/>
  </cols>
  <sheetData>
    <row r="1" spans="1:26" ht="12" customHeigh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">
      <c r="A2" s="1"/>
      <c r="B2" s="55" t="s">
        <v>0</v>
      </c>
      <c r="C2" s="56"/>
      <c r="D2" s="56"/>
      <c r="E2" s="56"/>
      <c r="F2" s="56"/>
      <c r="G2" s="5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 x14ac:dyDescent="0.2">
      <c r="A3" s="1"/>
      <c r="B3" s="58"/>
      <c r="C3" s="59"/>
      <c r="D3" s="59"/>
      <c r="E3" s="59"/>
      <c r="F3" s="59"/>
      <c r="G3" s="6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">
      <c r="A4" s="1"/>
      <c r="B4" s="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1"/>
      <c r="B5" s="5" t="s">
        <v>6</v>
      </c>
      <c r="C5" s="5" t="s">
        <v>7</v>
      </c>
      <c r="D5" s="6"/>
      <c r="E5" s="6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">
      <c r="A6" s="1"/>
      <c r="B6" s="4">
        <v>1</v>
      </c>
      <c r="C6" s="7" t="s">
        <v>8</v>
      </c>
      <c r="D6" s="4" t="s">
        <v>9</v>
      </c>
      <c r="E6" s="6">
        <v>524</v>
      </c>
      <c r="F6" s="6">
        <f>D65+E65</f>
        <v>526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1"/>
      <c r="B7" s="4">
        <v>2</v>
      </c>
      <c r="C7" s="7" t="s">
        <v>10</v>
      </c>
      <c r="D7" s="4" t="s">
        <v>9</v>
      </c>
      <c r="E7" s="6">
        <f>524-22-60-134</f>
        <v>308</v>
      </c>
      <c r="F7" s="6">
        <v>318</v>
      </c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">
      <c r="A8" s="1"/>
      <c r="B8" s="4">
        <v>3</v>
      </c>
      <c r="C8" s="7" t="s">
        <v>11</v>
      </c>
      <c r="D8" s="4" t="s">
        <v>9</v>
      </c>
      <c r="E8" s="6">
        <f>22+60</f>
        <v>82</v>
      </c>
      <c r="F8" s="6">
        <v>71</v>
      </c>
      <c r="G8" s="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">
      <c r="A9" s="1"/>
      <c r="B9" s="4">
        <v>4</v>
      </c>
      <c r="C9" s="7" t="s">
        <v>12</v>
      </c>
      <c r="D9" s="4" t="s">
        <v>13</v>
      </c>
      <c r="E9" s="6">
        <f>E7/E6</f>
        <v>0.58778625954198471</v>
      </c>
      <c r="F9" s="6">
        <f>F7/F6</f>
        <v>0.6045627376425855</v>
      </c>
      <c r="G9" s="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">
      <c r="A10" s="1"/>
      <c r="B10" s="4">
        <v>5</v>
      </c>
      <c r="C10" s="7" t="s">
        <v>14</v>
      </c>
      <c r="D10" s="4" t="s">
        <v>9</v>
      </c>
      <c r="E10" s="6"/>
      <c r="F10" s="6"/>
      <c r="G10" s="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">
      <c r="A11" s="1"/>
      <c r="B11" s="4">
        <v>6</v>
      </c>
      <c r="C11" s="7" t="s">
        <v>15</v>
      </c>
      <c r="D11" s="4" t="s">
        <v>16</v>
      </c>
      <c r="E11" s="6"/>
      <c r="F11" s="6"/>
      <c r="G11" s="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">
      <c r="A12" s="1"/>
      <c r="B12" s="4">
        <v>7</v>
      </c>
      <c r="C12" s="7" t="s">
        <v>17</v>
      </c>
      <c r="D12" s="4" t="s">
        <v>9</v>
      </c>
      <c r="E12" s="6"/>
      <c r="F12" s="6"/>
      <c r="G12" s="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7.25" customHeight="1" x14ac:dyDescent="0.2">
      <c r="A13" s="1"/>
      <c r="B13" s="5" t="s">
        <v>18</v>
      </c>
      <c r="C13" s="5" t="s">
        <v>19</v>
      </c>
      <c r="D13" s="6"/>
      <c r="E13" s="6"/>
      <c r="F13" s="6"/>
      <c r="G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">
      <c r="A14" s="1"/>
      <c r="B14" s="4">
        <v>8</v>
      </c>
      <c r="C14" s="7" t="s">
        <v>20</v>
      </c>
      <c r="D14" s="4" t="s">
        <v>21</v>
      </c>
      <c r="E14" s="6"/>
      <c r="F14" s="6"/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1"/>
      <c r="B15" s="8" t="s">
        <v>22</v>
      </c>
      <c r="C15" s="7" t="s">
        <v>23</v>
      </c>
      <c r="D15" s="4" t="s">
        <v>21</v>
      </c>
      <c r="E15" s="6"/>
      <c r="F15" s="6"/>
      <c r="G15" s="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">
      <c r="A16" s="1"/>
      <c r="B16" s="8" t="s">
        <v>24</v>
      </c>
      <c r="C16" s="7" t="s">
        <v>25</v>
      </c>
      <c r="D16" s="4" t="s">
        <v>21</v>
      </c>
      <c r="E16" s="6"/>
      <c r="F16" s="6"/>
      <c r="G16" s="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">
      <c r="A17" s="1"/>
      <c r="B17" s="8" t="s">
        <v>26</v>
      </c>
      <c r="C17" s="7" t="s">
        <v>27</v>
      </c>
      <c r="D17" s="4" t="s">
        <v>21</v>
      </c>
      <c r="E17" s="6"/>
      <c r="F17" s="6"/>
      <c r="G17" s="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">
      <c r="A18" s="1"/>
      <c r="B18" s="4">
        <v>9</v>
      </c>
      <c r="C18" s="7" t="s">
        <v>28</v>
      </c>
      <c r="D18" s="4" t="s">
        <v>29</v>
      </c>
      <c r="E18" s="6"/>
      <c r="F18" s="6"/>
      <c r="G18" s="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1"/>
      <c r="B19" s="4">
        <v>10</v>
      </c>
      <c r="C19" s="7" t="s">
        <v>30</v>
      </c>
      <c r="D19" s="4" t="s">
        <v>29</v>
      </c>
      <c r="E19" s="6"/>
      <c r="F19" s="6"/>
      <c r="G19" s="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">
      <c r="A20" s="1"/>
      <c r="B20" s="8"/>
      <c r="C20" s="7" t="s">
        <v>31</v>
      </c>
      <c r="D20" s="6"/>
      <c r="E20" s="6"/>
      <c r="F20" s="6"/>
      <c r="G20" s="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">
      <c r="A21" s="1"/>
      <c r="B21" s="8" t="s">
        <v>32</v>
      </c>
      <c r="C21" s="7" t="s">
        <v>33</v>
      </c>
      <c r="D21" s="4" t="s">
        <v>29</v>
      </c>
      <c r="E21" s="6"/>
      <c r="F21" s="6"/>
      <c r="G21" s="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1"/>
      <c r="B22" s="8" t="s">
        <v>34</v>
      </c>
      <c r="C22" s="7" t="s">
        <v>35</v>
      </c>
      <c r="D22" s="4" t="s">
        <v>29</v>
      </c>
      <c r="E22" s="6"/>
      <c r="F22" s="6"/>
      <c r="G22" s="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1"/>
      <c r="B23" s="8" t="s">
        <v>36</v>
      </c>
      <c r="C23" s="7" t="s">
        <v>37</v>
      </c>
      <c r="D23" s="4" t="s">
        <v>29</v>
      </c>
      <c r="E23" s="6"/>
      <c r="F23" s="6"/>
      <c r="G23" s="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1"/>
      <c r="B24" s="4">
        <v>11</v>
      </c>
      <c r="C24" s="7" t="s">
        <v>38</v>
      </c>
      <c r="D24" s="4" t="s">
        <v>39</v>
      </c>
      <c r="E24" s="6"/>
      <c r="F24" s="6"/>
      <c r="G24" s="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1"/>
      <c r="B25" s="4">
        <v>12</v>
      </c>
      <c r="C25" s="7" t="s">
        <v>40</v>
      </c>
      <c r="D25" s="4" t="s">
        <v>29</v>
      </c>
      <c r="E25" s="6"/>
      <c r="F25" s="6"/>
      <c r="G25" s="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1"/>
      <c r="B26" s="9" t="s">
        <v>41</v>
      </c>
      <c r="C26" s="7" t="s">
        <v>42</v>
      </c>
      <c r="D26" s="4" t="s">
        <v>43</v>
      </c>
      <c r="E26" s="6"/>
      <c r="F26" s="6"/>
      <c r="G26" s="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1"/>
      <c r="B27" s="9" t="s">
        <v>44</v>
      </c>
      <c r="C27" s="7" t="s">
        <v>45</v>
      </c>
      <c r="D27" s="4" t="s">
        <v>43</v>
      </c>
      <c r="E27" s="6"/>
      <c r="F27" s="6"/>
      <c r="G27" s="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1"/>
      <c r="B28" s="9" t="s">
        <v>46</v>
      </c>
      <c r="C28" s="7" t="s">
        <v>47</v>
      </c>
      <c r="D28" s="4" t="s">
        <v>43</v>
      </c>
      <c r="E28" s="6"/>
      <c r="F28" s="6"/>
      <c r="G28" s="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1"/>
      <c r="B29" s="4">
        <v>13</v>
      </c>
      <c r="C29" s="7" t="s">
        <v>48</v>
      </c>
      <c r="D29" s="4" t="s">
        <v>21</v>
      </c>
      <c r="E29" s="6"/>
      <c r="F29" s="6"/>
      <c r="G29" s="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1"/>
      <c r="B30" s="9" t="s">
        <v>49</v>
      </c>
      <c r="C30" s="7" t="s">
        <v>50</v>
      </c>
      <c r="D30" s="3" t="s">
        <v>13</v>
      </c>
      <c r="E30" s="6"/>
      <c r="F30" s="6"/>
      <c r="G30" s="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1"/>
      <c r="B31" s="9" t="s">
        <v>51</v>
      </c>
      <c r="C31" s="7" t="s">
        <v>52</v>
      </c>
      <c r="D31" s="3" t="s">
        <v>13</v>
      </c>
      <c r="E31" s="6"/>
      <c r="F31" s="6"/>
      <c r="G31" s="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">
      <c r="A32" s="1"/>
      <c r="B32" s="9" t="s">
        <v>53</v>
      </c>
      <c r="C32" s="7" t="s">
        <v>54</v>
      </c>
      <c r="D32" s="4" t="s">
        <v>13</v>
      </c>
      <c r="E32" s="6"/>
      <c r="F32" s="6"/>
      <c r="G32" s="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">
      <c r="A33" s="1"/>
      <c r="B33" s="5" t="s">
        <v>55</v>
      </c>
      <c r="C33" s="5" t="s">
        <v>56</v>
      </c>
      <c r="D33" s="6"/>
      <c r="E33" s="6"/>
      <c r="F33" s="6"/>
      <c r="G33" s="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">
      <c r="A34" s="1"/>
      <c r="B34" s="4">
        <v>14</v>
      </c>
      <c r="C34" s="7" t="s">
        <v>57</v>
      </c>
      <c r="D34" s="4" t="s">
        <v>21</v>
      </c>
      <c r="E34" s="6"/>
      <c r="F34" s="6"/>
      <c r="G34" s="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">
      <c r="A35" s="1"/>
      <c r="B35" s="4">
        <v>15</v>
      </c>
      <c r="C35" s="7" t="s">
        <v>58</v>
      </c>
      <c r="D35" s="4" t="s">
        <v>21</v>
      </c>
      <c r="E35" s="6"/>
      <c r="F35" s="6"/>
      <c r="G35" s="6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">
      <c r="A36" s="1"/>
      <c r="B36" s="4">
        <v>16</v>
      </c>
      <c r="C36" s="7" t="s">
        <v>59</v>
      </c>
      <c r="D36" s="4" t="s">
        <v>13</v>
      </c>
      <c r="E36" s="6"/>
      <c r="F36" s="6"/>
      <c r="G36" s="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1"/>
      <c r="B37" s="4">
        <v>17</v>
      </c>
      <c r="C37" s="7" t="s">
        <v>60</v>
      </c>
      <c r="D37" s="4" t="s">
        <v>13</v>
      </c>
      <c r="E37" s="6"/>
      <c r="F37" s="6"/>
      <c r="G37" s="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">
      <c r="A38" s="1"/>
      <c r="B38" s="4">
        <v>18</v>
      </c>
      <c r="C38" s="7" t="s">
        <v>61</v>
      </c>
      <c r="D38" s="4" t="s">
        <v>21</v>
      </c>
      <c r="E38" s="6"/>
      <c r="F38" s="6"/>
      <c r="G38" s="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1"/>
      <c r="B39" s="4">
        <v>19</v>
      </c>
      <c r="C39" s="7" t="s">
        <v>62</v>
      </c>
      <c r="D39" s="4" t="s">
        <v>21</v>
      </c>
      <c r="E39" s="6"/>
      <c r="F39" s="6"/>
      <c r="G39" s="6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">
      <c r="A40" s="1"/>
      <c r="B40" s="4">
        <v>20</v>
      </c>
      <c r="C40" s="7" t="s">
        <v>63</v>
      </c>
      <c r="D40" s="4" t="s">
        <v>21</v>
      </c>
      <c r="E40" s="6"/>
      <c r="F40" s="6"/>
      <c r="G40" s="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">
      <c r="A41" s="1"/>
      <c r="B41" s="4">
        <v>21</v>
      </c>
      <c r="C41" s="7" t="s">
        <v>64</v>
      </c>
      <c r="D41" s="4" t="s">
        <v>21</v>
      </c>
      <c r="E41" s="6"/>
      <c r="F41" s="6"/>
      <c r="G41" s="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1"/>
      <c r="B42" s="4">
        <v>22</v>
      </c>
      <c r="C42" s="7" t="s">
        <v>65</v>
      </c>
      <c r="D42" s="4" t="s">
        <v>21</v>
      </c>
      <c r="E42" s="6"/>
      <c r="F42" s="6"/>
      <c r="G42" s="6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5" t="s">
        <v>66</v>
      </c>
      <c r="C43" s="5" t="s">
        <v>67</v>
      </c>
      <c r="D43" s="6"/>
      <c r="E43" s="6"/>
      <c r="F43" s="6"/>
      <c r="G43" s="6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">
      <c r="A44" s="1"/>
      <c r="B44" s="4">
        <v>23</v>
      </c>
      <c r="C44" s="7" t="s">
        <v>68</v>
      </c>
      <c r="D44" s="4" t="s">
        <v>13</v>
      </c>
      <c r="E44" s="6"/>
      <c r="F44" s="6"/>
      <c r="G44" s="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1"/>
      <c r="B45" s="4">
        <v>24</v>
      </c>
      <c r="C45" s="7" t="s">
        <v>69</v>
      </c>
      <c r="D45" s="4" t="s">
        <v>9</v>
      </c>
      <c r="E45" s="6"/>
      <c r="F45" s="6"/>
      <c r="G45" s="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">
      <c r="A46" s="1"/>
      <c r="B46" s="4">
        <v>25</v>
      </c>
      <c r="C46" s="7" t="s">
        <v>70</v>
      </c>
      <c r="D46" s="4" t="s">
        <v>9</v>
      </c>
      <c r="E46" s="6"/>
      <c r="F46" s="6"/>
      <c r="G46" s="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">
      <c r="A47" s="1"/>
      <c r="B47" s="4">
        <v>26</v>
      </c>
      <c r="C47" s="7" t="s">
        <v>71</v>
      </c>
      <c r="D47" s="4" t="s">
        <v>13</v>
      </c>
      <c r="E47" s="6"/>
      <c r="F47" s="6"/>
      <c r="G47" s="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">
      <c r="A48" s="1"/>
      <c r="B48" s="4">
        <v>27</v>
      </c>
      <c r="C48" s="7" t="s">
        <v>72</v>
      </c>
      <c r="D48" s="4" t="s">
        <v>9</v>
      </c>
      <c r="E48" s="6"/>
      <c r="F48" s="6"/>
      <c r="G48" s="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1"/>
      <c r="B49" s="4">
        <v>28</v>
      </c>
      <c r="C49" s="7" t="s">
        <v>73</v>
      </c>
      <c r="D49" s="4" t="s">
        <v>13</v>
      </c>
      <c r="E49" s="6"/>
      <c r="F49" s="6"/>
      <c r="G49" s="6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">
      <c r="A50" s="1"/>
      <c r="B50" s="4">
        <v>29</v>
      </c>
      <c r="C50" s="7" t="s">
        <v>74</v>
      </c>
      <c r="D50" s="4" t="s">
        <v>13</v>
      </c>
      <c r="E50" s="6"/>
      <c r="F50" s="6"/>
      <c r="G50" s="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1"/>
      <c r="B51" s="4">
        <v>30</v>
      </c>
      <c r="C51" s="7" t="s">
        <v>75</v>
      </c>
      <c r="D51" s="4" t="s">
        <v>13</v>
      </c>
      <c r="E51" s="6"/>
      <c r="F51" s="6"/>
      <c r="G51" s="6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">
      <c r="A52" s="1"/>
      <c r="B52" s="4">
        <v>31</v>
      </c>
      <c r="C52" s="7" t="s">
        <v>76</v>
      </c>
      <c r="D52" s="4" t="s">
        <v>13</v>
      </c>
      <c r="E52" s="6"/>
      <c r="F52" s="6"/>
      <c r="G52" s="6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1"/>
      <c r="B53" s="4">
        <v>32</v>
      </c>
      <c r="C53" s="7" t="s">
        <v>77</v>
      </c>
      <c r="D53" s="4" t="s">
        <v>13</v>
      </c>
      <c r="E53" s="6"/>
      <c r="F53" s="6"/>
      <c r="G53" s="6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1"/>
      <c r="B54" s="5" t="s">
        <v>78</v>
      </c>
      <c r="C54" s="5" t="s">
        <v>79</v>
      </c>
      <c r="D54" s="6"/>
      <c r="E54" s="6"/>
      <c r="F54" s="6"/>
      <c r="G54" s="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">
      <c r="A55" s="1"/>
      <c r="B55" s="4">
        <v>33</v>
      </c>
      <c r="C55" s="7" t="s">
        <v>80</v>
      </c>
      <c r="D55" s="4" t="s">
        <v>13</v>
      </c>
      <c r="E55" s="6"/>
      <c r="F55" s="6"/>
      <c r="G55" s="6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">
      <c r="A56" s="1"/>
      <c r="B56" s="4">
        <v>34</v>
      </c>
      <c r="C56" s="7" t="s">
        <v>81</v>
      </c>
      <c r="D56" s="4" t="s">
        <v>13</v>
      </c>
      <c r="E56" s="6"/>
      <c r="F56" s="6"/>
      <c r="G56" s="6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">
      <c r="A57" s="1"/>
      <c r="B57" s="4">
        <v>35</v>
      </c>
      <c r="C57" s="7" t="s">
        <v>82</v>
      </c>
      <c r="D57" s="4" t="s">
        <v>13</v>
      </c>
      <c r="E57" s="6"/>
      <c r="F57" s="6"/>
      <c r="G57" s="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1"/>
      <c r="B58" s="4">
        <v>36</v>
      </c>
      <c r="C58" s="7" t="s">
        <v>83</v>
      </c>
      <c r="D58" s="4" t="s">
        <v>13</v>
      </c>
      <c r="E58" s="6"/>
      <c r="F58" s="6"/>
      <c r="G58" s="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1"/>
      <c r="B59" s="4">
        <v>37</v>
      </c>
      <c r="C59" s="7" t="s">
        <v>84</v>
      </c>
      <c r="D59" s="4" t="s">
        <v>13</v>
      </c>
      <c r="E59" s="6"/>
      <c r="F59" s="6"/>
      <c r="G59" s="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1"/>
      <c r="B62" s="61" t="s">
        <v>85</v>
      </c>
      <c r="C62" s="62"/>
      <c r="D62" s="62"/>
      <c r="E62" s="6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5">
      <c r="A63" s="1"/>
      <c r="B63" s="59"/>
      <c r="C63" s="59"/>
      <c r="D63" s="59"/>
      <c r="E63" s="59"/>
      <c r="F63" s="10"/>
      <c r="G63" s="10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5">
      <c r="A64" s="1"/>
      <c r="B64" s="11"/>
      <c r="C64" s="12" t="s">
        <v>1</v>
      </c>
      <c r="D64" s="12" t="s">
        <v>86</v>
      </c>
      <c r="E64" s="12" t="s">
        <v>87</v>
      </c>
      <c r="F64" s="10"/>
      <c r="G64" s="10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1"/>
      <c r="B65" s="13">
        <v>1</v>
      </c>
      <c r="C65" s="14" t="s">
        <v>88</v>
      </c>
      <c r="D65" s="1">
        <f>SUM(D66:D70)</f>
        <v>258</v>
      </c>
      <c r="E65" s="11">
        <f>SUM(E66:E70)</f>
        <v>268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1"/>
      <c r="B66" s="15" t="s">
        <v>89</v>
      </c>
      <c r="C66" s="14" t="s">
        <v>90</v>
      </c>
      <c r="D66" s="11">
        <v>9</v>
      </c>
      <c r="E66" s="11">
        <v>11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1"/>
      <c r="B67" s="15" t="s">
        <v>91</v>
      </c>
      <c r="C67" s="14" t="s">
        <v>92</v>
      </c>
      <c r="D67" s="11">
        <v>29</v>
      </c>
      <c r="E67" s="11">
        <v>22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1"/>
      <c r="B68" s="15" t="s">
        <v>93</v>
      </c>
      <c r="C68" s="14" t="s">
        <v>94</v>
      </c>
      <c r="D68" s="11">
        <v>68</v>
      </c>
      <c r="E68" s="11">
        <v>67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1"/>
      <c r="B69" s="15" t="s">
        <v>95</v>
      </c>
      <c r="C69" s="14" t="s">
        <v>96</v>
      </c>
      <c r="D69" s="11">
        <v>95</v>
      </c>
      <c r="E69" s="11">
        <v>94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1"/>
      <c r="B70" s="15" t="s">
        <v>97</v>
      </c>
      <c r="C70" s="14" t="s">
        <v>98</v>
      </c>
      <c r="D70" s="11">
        <v>57</v>
      </c>
      <c r="E70" s="11">
        <v>74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1"/>
      <c r="B71" s="13">
        <v>2</v>
      </c>
      <c r="C71" s="14" t="s">
        <v>99</v>
      </c>
      <c r="D71" s="11">
        <v>1</v>
      </c>
      <c r="E71" s="11">
        <v>2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1"/>
      <c r="B72" s="13">
        <v>3</v>
      </c>
      <c r="C72" s="14" t="s">
        <v>100</v>
      </c>
      <c r="D72" s="11">
        <v>3</v>
      </c>
      <c r="E72" s="11">
        <v>2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1"/>
      <c r="B73" s="13">
        <v>4</v>
      </c>
      <c r="C73" s="14" t="s">
        <v>101</v>
      </c>
      <c r="D73" s="11">
        <v>2</v>
      </c>
      <c r="E73" s="11">
        <v>5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1"/>
      <c r="B74" s="13">
        <v>5</v>
      </c>
      <c r="C74" s="14" t="s">
        <v>102</v>
      </c>
      <c r="D74" s="11">
        <v>2</v>
      </c>
      <c r="E74" s="11">
        <v>3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1"/>
      <c r="B75" s="13">
        <v>6</v>
      </c>
      <c r="C75" s="14" t="s">
        <v>103</v>
      </c>
      <c r="D75" s="11"/>
      <c r="E75" s="1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1"/>
      <c r="B76" s="13">
        <v>7</v>
      </c>
      <c r="C76" s="14" t="s">
        <v>104</v>
      </c>
      <c r="D76" s="11"/>
      <c r="E76" s="1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1"/>
      <c r="B77" s="13">
        <v>8</v>
      </c>
      <c r="C77" s="14" t="s">
        <v>105</v>
      </c>
      <c r="D77" s="11"/>
      <c r="E77" s="1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1"/>
      <c r="B78" s="13">
        <v>9</v>
      </c>
      <c r="C78" s="14" t="s">
        <v>106</v>
      </c>
      <c r="D78" s="11"/>
      <c r="E78" s="1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1"/>
      <c r="B79" s="13">
        <v>10</v>
      </c>
      <c r="C79" s="14" t="s">
        <v>107</v>
      </c>
      <c r="D79" s="11"/>
      <c r="E79" s="1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1"/>
      <c r="B80" s="13">
        <v>11</v>
      </c>
      <c r="C80" s="14" t="s">
        <v>108</v>
      </c>
      <c r="D80" s="11"/>
      <c r="E80" s="1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1"/>
      <c r="B81" s="13">
        <v>12</v>
      </c>
      <c r="C81" s="14" t="s">
        <v>109</v>
      </c>
      <c r="D81" s="11"/>
      <c r="E81" s="1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1"/>
      <c r="B82" s="13">
        <v>13</v>
      </c>
      <c r="C82" s="14" t="s">
        <v>110</v>
      </c>
      <c r="D82" s="11"/>
      <c r="E82" s="1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1"/>
      <c r="B83" s="15" t="s">
        <v>49</v>
      </c>
      <c r="C83" s="14" t="s">
        <v>111</v>
      </c>
      <c r="D83" s="11"/>
      <c r="E83" s="1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1"/>
      <c r="B84" s="15" t="s">
        <v>51</v>
      </c>
      <c r="C84" s="14" t="s">
        <v>112</v>
      </c>
      <c r="D84" s="11"/>
      <c r="E84" s="1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1"/>
      <c r="B85" s="13">
        <v>14</v>
      </c>
      <c r="C85" s="11" t="s">
        <v>113</v>
      </c>
      <c r="D85" s="11">
        <v>3</v>
      </c>
      <c r="E85" s="11">
        <v>2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1"/>
      <c r="B86" s="13">
        <v>15</v>
      </c>
      <c r="C86" s="11" t="s">
        <v>114</v>
      </c>
      <c r="D86" s="11">
        <v>3</v>
      </c>
      <c r="E86" s="11">
        <v>4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1"/>
      <c r="B87" s="13">
        <v>16</v>
      </c>
      <c r="C87" s="11" t="s">
        <v>115</v>
      </c>
      <c r="D87" s="11"/>
      <c r="E87" s="1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1"/>
      <c r="B88" s="13">
        <v>17</v>
      </c>
      <c r="C88" s="11" t="s">
        <v>116</v>
      </c>
      <c r="D88" s="11">
        <v>18</v>
      </c>
      <c r="E88" s="11">
        <v>17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1"/>
      <c r="B89" s="13">
        <v>18</v>
      </c>
      <c r="C89" s="11" t="s">
        <v>117</v>
      </c>
      <c r="D89" s="11"/>
      <c r="E89" s="1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1"/>
      <c r="B90" s="13">
        <v>19</v>
      </c>
      <c r="C90" s="11" t="s">
        <v>118</v>
      </c>
      <c r="D90" s="11"/>
      <c r="E90" s="1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1"/>
      <c r="B91" s="13">
        <v>20</v>
      </c>
      <c r="C91" s="11" t="s">
        <v>119</v>
      </c>
      <c r="D91" s="11"/>
      <c r="E91" s="1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1"/>
      <c r="B92" s="13">
        <v>21</v>
      </c>
      <c r="C92" s="11" t="s">
        <v>120</v>
      </c>
      <c r="D92" s="11"/>
      <c r="E92" s="1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1"/>
      <c r="B93" s="13">
        <v>22</v>
      </c>
      <c r="C93" s="11" t="s">
        <v>121</v>
      </c>
      <c r="D93" s="11"/>
      <c r="E93" s="1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1"/>
      <c r="B94" s="13">
        <v>23</v>
      </c>
      <c r="C94" s="11" t="s">
        <v>122</v>
      </c>
      <c r="D94" s="11"/>
      <c r="E94" s="1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1"/>
      <c r="B95" s="13">
        <v>24</v>
      </c>
      <c r="C95" s="11" t="s">
        <v>123</v>
      </c>
      <c r="D95" s="11"/>
      <c r="E95" s="1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1"/>
      <c r="B96" s="15" t="s">
        <v>124</v>
      </c>
      <c r="C96" s="11" t="s">
        <v>125</v>
      </c>
      <c r="D96" s="11"/>
      <c r="E96" s="1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1"/>
      <c r="B97" s="15" t="s">
        <v>126</v>
      </c>
      <c r="C97" s="11" t="s">
        <v>127</v>
      </c>
      <c r="D97" s="11"/>
      <c r="E97" s="1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1"/>
      <c r="B98" s="15" t="s">
        <v>128</v>
      </c>
      <c r="C98" s="11" t="s">
        <v>129</v>
      </c>
      <c r="D98" s="11"/>
      <c r="E98" s="1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1"/>
      <c r="B99" s="13">
        <v>25</v>
      </c>
      <c r="C99" s="11" t="s">
        <v>130</v>
      </c>
      <c r="D99" s="11">
        <v>1</v>
      </c>
      <c r="E99" s="11">
        <v>2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1"/>
      <c r="B100" s="13">
        <v>26</v>
      </c>
      <c r="C100" s="16" t="s">
        <v>131</v>
      </c>
      <c r="D100" s="11"/>
      <c r="E100" s="1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1"/>
      <c r="B101" s="13">
        <v>27</v>
      </c>
      <c r="C101" s="11" t="s">
        <v>132</v>
      </c>
      <c r="D101" s="11"/>
      <c r="E101" s="1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1"/>
      <c r="B102" s="13">
        <v>28</v>
      </c>
      <c r="C102" s="11" t="s">
        <v>133</v>
      </c>
      <c r="D102" s="11"/>
      <c r="E102" s="1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1"/>
      <c r="B103" s="15" t="s">
        <v>134</v>
      </c>
      <c r="C103" s="14" t="s">
        <v>90</v>
      </c>
      <c r="D103" s="11"/>
      <c r="E103" s="1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1"/>
      <c r="B104" s="15" t="s">
        <v>135</v>
      </c>
      <c r="C104" s="14" t="s">
        <v>92</v>
      </c>
      <c r="D104" s="11"/>
      <c r="E104" s="1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1"/>
      <c r="B105" s="15" t="s">
        <v>136</v>
      </c>
      <c r="C105" s="14" t="s">
        <v>94</v>
      </c>
      <c r="D105" s="11"/>
      <c r="E105" s="1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1"/>
      <c r="B106" s="15" t="s">
        <v>137</v>
      </c>
      <c r="C106" s="14" t="s">
        <v>96</v>
      </c>
      <c r="D106" s="11"/>
      <c r="E106" s="1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1"/>
      <c r="B107" s="15" t="s">
        <v>138</v>
      </c>
      <c r="C107" s="14" t="s">
        <v>98</v>
      </c>
      <c r="D107" s="11"/>
      <c r="E107" s="1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1"/>
      <c r="B108" s="13">
        <v>29</v>
      </c>
      <c r="C108" s="11" t="s">
        <v>139</v>
      </c>
      <c r="D108" s="11">
        <v>0</v>
      </c>
      <c r="E108" s="11"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1"/>
      <c r="B109" s="13">
        <v>30</v>
      </c>
      <c r="C109" s="11" t="s">
        <v>140</v>
      </c>
      <c r="D109" s="11"/>
      <c r="E109" s="1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1"/>
      <c r="B110" s="13">
        <v>31</v>
      </c>
      <c r="C110" s="11" t="s">
        <v>141</v>
      </c>
      <c r="D110" s="11"/>
      <c r="E110" s="1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1"/>
      <c r="B111" s="15" t="s">
        <v>142</v>
      </c>
      <c r="C111" s="16" t="s">
        <v>143</v>
      </c>
      <c r="D111" s="11"/>
      <c r="E111" s="1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1"/>
      <c r="B112" s="15" t="s">
        <v>144</v>
      </c>
      <c r="C112" s="11" t="s">
        <v>145</v>
      </c>
      <c r="D112" s="11"/>
      <c r="E112" s="1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1"/>
      <c r="B113" s="15" t="s">
        <v>146</v>
      </c>
      <c r="C113" s="11" t="s">
        <v>147</v>
      </c>
      <c r="D113" s="11"/>
      <c r="E113" s="1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1"/>
      <c r="B114" s="15" t="s">
        <v>148</v>
      </c>
      <c r="C114" s="11" t="s">
        <v>149</v>
      </c>
      <c r="D114" s="11"/>
      <c r="E114" s="1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1"/>
      <c r="B115" s="13">
        <v>32</v>
      </c>
      <c r="C115" s="16" t="s">
        <v>150</v>
      </c>
      <c r="D115" s="11">
        <v>100</v>
      </c>
      <c r="E115" s="11">
        <v>160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1"/>
      <c r="B116" s="13">
        <v>33</v>
      </c>
      <c r="C116" s="11" t="s">
        <v>151</v>
      </c>
      <c r="D116" s="11">
        <v>90</v>
      </c>
      <c r="E116" s="11">
        <v>130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1"/>
      <c r="B117" s="13">
        <v>34</v>
      </c>
      <c r="C117" s="11" t="s">
        <v>152</v>
      </c>
      <c r="D117" s="11">
        <v>16</v>
      </c>
      <c r="E117" s="11">
        <v>29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1"/>
      <c r="B118" s="13" t="s">
        <v>153</v>
      </c>
      <c r="C118" s="14" t="s">
        <v>90</v>
      </c>
      <c r="D118" s="11">
        <v>0</v>
      </c>
      <c r="E118" s="11">
        <v>1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1"/>
      <c r="B119" s="13" t="s">
        <v>154</v>
      </c>
      <c r="C119" s="14" t="s">
        <v>92</v>
      </c>
      <c r="D119" s="11">
        <v>11</v>
      </c>
      <c r="E119" s="11">
        <v>20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1"/>
      <c r="B120" s="13" t="s">
        <v>155</v>
      </c>
      <c r="C120" s="14" t="s">
        <v>94</v>
      </c>
      <c r="D120" s="11">
        <v>3</v>
      </c>
      <c r="E120" s="11">
        <v>5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1"/>
      <c r="B121" s="13" t="s">
        <v>156</v>
      </c>
      <c r="C121" s="14" t="s">
        <v>96</v>
      </c>
      <c r="D121" s="11">
        <v>2</v>
      </c>
      <c r="E121" s="11">
        <v>2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1"/>
      <c r="B122" s="13" t="s">
        <v>157</v>
      </c>
      <c r="C122" s="14" t="s">
        <v>98</v>
      </c>
      <c r="D122" s="11">
        <v>0</v>
      </c>
      <c r="E122" s="11">
        <v>1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1"/>
      <c r="B123" s="13">
        <v>35</v>
      </c>
      <c r="C123" s="16" t="s">
        <v>158</v>
      </c>
      <c r="D123" s="11">
        <v>1</v>
      </c>
      <c r="E123" s="11">
        <v>2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1"/>
      <c r="B124" s="13">
        <v>36</v>
      </c>
      <c r="C124" s="16" t="s">
        <v>159</v>
      </c>
      <c r="D124" s="11"/>
      <c r="E124" s="1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1"/>
      <c r="B125" s="13" t="s">
        <v>160</v>
      </c>
      <c r="C125" s="14" t="s">
        <v>90</v>
      </c>
      <c r="D125" s="11"/>
      <c r="E125" s="1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1"/>
      <c r="B126" s="13" t="s">
        <v>161</v>
      </c>
      <c r="C126" s="14" t="s">
        <v>92</v>
      </c>
      <c r="D126" s="11"/>
      <c r="E126" s="1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1"/>
      <c r="B127" s="13" t="s">
        <v>162</v>
      </c>
      <c r="C127" s="14" t="s">
        <v>94</v>
      </c>
      <c r="D127" s="11"/>
      <c r="E127" s="1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1"/>
      <c r="B128" s="13" t="s">
        <v>163</v>
      </c>
      <c r="C128" s="14" t="s">
        <v>96</v>
      </c>
      <c r="D128" s="11"/>
      <c r="E128" s="1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1"/>
      <c r="B129" s="13" t="s">
        <v>164</v>
      </c>
      <c r="C129" s="14" t="s">
        <v>98</v>
      </c>
      <c r="D129" s="11"/>
      <c r="E129" s="1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1"/>
      <c r="B130" s="13">
        <v>37</v>
      </c>
      <c r="C130" s="11" t="s">
        <v>165</v>
      </c>
      <c r="D130" s="11"/>
      <c r="E130" s="1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1"/>
      <c r="B131" s="13" t="s">
        <v>166</v>
      </c>
      <c r="C131" s="11" t="s">
        <v>167</v>
      </c>
      <c r="D131" s="11">
        <v>0</v>
      </c>
      <c r="E131" s="11">
        <v>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1"/>
      <c r="B132" s="13" t="s">
        <v>168</v>
      </c>
      <c r="C132" s="11" t="s">
        <v>169</v>
      </c>
      <c r="D132" s="11"/>
      <c r="E132" s="1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2:G3"/>
    <mergeCell ref="B62:E63"/>
  </mergeCells>
  <printOptions horizontalCentered="1"/>
  <pageMargins left="0.15748031496062992" right="0.23622047244094491" top="0.55118110236220474" bottom="0.55118110236220474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ТГ</vt:lpstr>
      <vt:lpstr>Фінпоказники</vt:lpstr>
      <vt:lpstr>Паспорт старий</vt:lpstr>
      <vt:lpstr>Старий Салтів</vt:lpstr>
      <vt:lpstr>Федорівка</vt:lpstr>
      <vt:lpstr>Шестакове</vt:lpstr>
      <vt:lpstr>Хотімля</vt:lpstr>
      <vt:lpstr>Перківка</vt:lpstr>
      <vt:lpstr>Молодова</vt:lpstr>
      <vt:lpstr>Кирилівка</vt:lpstr>
      <vt:lpstr>Погоріле</vt:lpstr>
      <vt:lpstr>Москалівка</vt:lpstr>
      <vt:lpstr>Зарічне</vt:lpstr>
      <vt:lpstr>Березники</vt:lpstr>
      <vt:lpstr>Металівка</vt:lpstr>
      <vt:lpstr>Широке</vt:lpstr>
      <vt:lpstr>Томахівка</vt:lpstr>
      <vt:lpstr>Середівка</vt:lpstr>
      <vt:lpstr>Радькове</vt:lpstr>
      <vt:lpstr>Вишневе</vt:lpstr>
      <vt:lpstr>Паськівка</vt:lpstr>
      <vt:lpstr>Дідівка</vt:lpstr>
      <vt:lpstr>Гонтарівка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USER_002</dc:creator>
  <cp:lastModifiedBy>USER_002</cp:lastModifiedBy>
  <cp:lastPrinted>2021-04-12T08:31:56Z</cp:lastPrinted>
  <dcterms:created xsi:type="dcterms:W3CDTF">2021-03-25T09:53:03Z</dcterms:created>
  <dcterms:modified xsi:type="dcterms:W3CDTF">2021-06-23T07:43:53Z</dcterms:modified>
</cp:coreProperties>
</file>